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195" windowHeight="8025" activeTab="0"/>
  </bookViews>
  <sheets>
    <sheet name="2018" sheetId="1" r:id="rId1"/>
  </sheets>
  <definedNames/>
  <calcPr fullCalcOnLoad="1"/>
</workbook>
</file>

<file path=xl/sharedStrings.xml><?xml version="1.0" encoding="utf-8"?>
<sst xmlns="http://schemas.openxmlformats.org/spreadsheetml/2006/main" count="197" uniqueCount="115">
  <si>
    <t xml:space="preserve">Наименование </t>
  </si>
  <si>
    <t>ВСЕГО</t>
  </si>
  <si>
    <t>Краснокамский район Республики Башкортостан</t>
  </si>
  <si>
    <t>100</t>
  </si>
  <si>
    <t>200</t>
  </si>
  <si>
    <t>800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</si>
  <si>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</si>
  <si>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</si>
  <si>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Резервные фонды местных администраций</t>
  </si>
  <si>
    <t>Сумма</t>
  </si>
  <si>
    <t>Непрограммные расходы</t>
  </si>
  <si>
    <t>Мероприятия в области физической культуры и спорта</t>
  </si>
  <si>
    <t>Муниципальная программа "Развитие физической культуры и спорта в муниципальном районе Краснокамский район Республики Башкортостан"</t>
  </si>
  <si>
    <t>к Решению Совета сельского поселения</t>
  </si>
  <si>
    <t xml:space="preserve">муниципального района Краснокамский район </t>
  </si>
  <si>
    <t>Условно утвержденные расходы</t>
  </si>
  <si>
    <t>Иные средства</t>
  </si>
  <si>
    <t>900</t>
  </si>
  <si>
    <t>Целевая статья</t>
  </si>
  <si>
    <t>Вид расхода</t>
  </si>
  <si>
    <t>Управляющий делами</t>
  </si>
  <si>
    <t>Приложение 5</t>
  </si>
  <si>
    <t>(рублей)</t>
  </si>
  <si>
    <t>Глава муниципального образования</t>
  </si>
  <si>
    <t>2000000000</t>
  </si>
  <si>
    <t>9999900000</t>
  </si>
  <si>
    <t>9999907500</t>
  </si>
  <si>
    <t>9999999999</t>
  </si>
  <si>
    <t>Муниципальная программа "Совершенствование деятельности органов местного самоуправления муниципального района Краснокамский район Республики Башкортостан"</t>
  </si>
  <si>
    <t>1000000000</t>
  </si>
  <si>
    <t>Основное мероприятие "Содержание главы Администрации сельского поселения муниципального района Краснокамский район Республики Башкортостан "</t>
  </si>
  <si>
    <t>Основное мероприятие "Содержание Администрации сельского поселения муниципального района Краснокамский район Республики Башкортостан "</t>
  </si>
  <si>
    <t>Муниципальная программа "Развитие автомобильных дорог в муниципальном районе Краснокамский район Республики Башкортостан"</t>
  </si>
  <si>
    <t>2200000000</t>
  </si>
  <si>
    <t>Основное мероприятие "Выполнение работ по ремонту, капитальному ремонту и содержанию автомобильных дорог общего пользования регионального, межмуниципального и местного значения"</t>
  </si>
  <si>
    <t>2200100000</t>
  </si>
  <si>
    <t>Дорожное хозяйство</t>
  </si>
  <si>
    <t>2200103150</t>
  </si>
  <si>
    <t>Муниципальная программа "Развитие и благоустройство территории муниципального района Краснокамский район Республики Башкортостан"</t>
  </si>
  <si>
    <t>Основное мероприятие "Мероприятия по благоустройству территорий населенных пунктов"</t>
  </si>
  <si>
    <t>Мероприятия по благоустройству территорий населенных пунктов</t>
  </si>
  <si>
    <t>Иные межбюджетные трансферты на финансирование мероприятий по благоустройству территорий населенных пунктов, коммунальному хозяйству, обеспечению мер пожарной безопасности и осуществлению дорожной деятельности в границах сельских поселений</t>
  </si>
  <si>
    <t>2400174040</t>
  </si>
  <si>
    <t>Основное мероприятие "Содержание и ремонт объектов уличного освещения"</t>
  </si>
  <si>
    <t>Мероприятия в сфере культуры, кинематографии</t>
  </si>
  <si>
    <t>Муниципальная программа "Модернизация и реформирование жилищно-коммунального хозяйства муниципального района Краснокамский район Республики Башкортостан"</t>
  </si>
  <si>
    <t>Основное мероприятие "Мероприятия в области коммунального хозяйства"</t>
  </si>
  <si>
    <t>Мероприятия в области коммунального хозяйства</t>
  </si>
  <si>
    <t>Муниципальная программа "Управление муниципальным имуществом и земельными ресурсами на территории муниципального района Краснокамский район Республики Башкортостан"</t>
  </si>
  <si>
    <t>0700000000</t>
  </si>
  <si>
    <t>Основное мероприятие "Мероприятия в рамках полномочий по владению, пользованию и распоряжению имуществом, находящимся в муниципальной собственности"</t>
  </si>
  <si>
    <t>0700100000</t>
  </si>
  <si>
    <t>0700109020</t>
  </si>
  <si>
    <t>9999951180</t>
  </si>
  <si>
    <t>2020 год</t>
  </si>
  <si>
    <t>Оценка недвижимости, признание прав и регулирование отношений по государственной (муниципальной) собственности</t>
  </si>
  <si>
    <t>Закупка товаров, работ и услуг для обеспечения государственных (муниципальных) нужд</t>
  </si>
  <si>
    <t>1000900000</t>
  </si>
  <si>
    <t>1000902030</t>
  </si>
  <si>
    <t>1000800000</t>
  </si>
  <si>
    <t>Аппараты органов государственной власти Республики Башкортостан</t>
  </si>
  <si>
    <t>1000802040</t>
  </si>
  <si>
    <t>Подпрограмма "Организация и проведение мероприятий в области физической культуры и спорта"</t>
  </si>
  <si>
    <t>2010000000</t>
  </si>
  <si>
    <t>Основное мероприятие "Выполнение работ по проведению мероприятий в сфере физической культуры и массового спорта"</t>
  </si>
  <si>
    <t>2010100000</t>
  </si>
  <si>
    <t>Субсидии на софинансирование расходных обязательств, возникающих при выполнении полномочий органов местного самоуправления по вопросам местного значения</t>
  </si>
  <si>
    <t>Осуществление первичного воинского учета на территориях, где отсутствуют военные комиссариаты</t>
  </si>
  <si>
    <t>Межбюджетные трансферты</t>
  </si>
  <si>
    <t>500</t>
  </si>
  <si>
    <t>2010141870</t>
  </si>
  <si>
    <t>2021 год</t>
  </si>
  <si>
    <t>Содержание и обслуживание муниципальной казны</t>
  </si>
  <si>
    <t>0700109040</t>
  </si>
  <si>
    <t>Муниципальная программа "Развитие культуры и искусства в муниципальном районе Краснокамский район Республике Башкортостан"</t>
  </si>
  <si>
    <t>Основное мероприятие "Организация досуга и культурного отдыха населения муниципального района Краснокамский район Республики Башкортостан"</t>
  </si>
  <si>
    <t>Проведение выборов в представительные органы муниципального образования</t>
  </si>
  <si>
    <t>9999900220</t>
  </si>
  <si>
    <t>Муниципальная программа "Обеспечение пожарной безопасности на территории муниципального района Краснокамский район Республики Башкортостан"</t>
  </si>
  <si>
    <t>2500000000</t>
  </si>
  <si>
    <t>Основное мероприятие "Мероприятия в области пожарной безопасности"</t>
  </si>
  <si>
    <t>2500200000</t>
  </si>
  <si>
    <t>Мероприятия по развитию инфраструктуры объектов противопожарной службы</t>
  </si>
  <si>
    <t>2500224300</t>
  </si>
  <si>
    <t xml:space="preserve">Новобуринский сельсовет муниципального района </t>
  </si>
  <si>
    <t>"О бюджете сельского поселения Новобуринский сельсовет</t>
  </si>
  <si>
    <t>Иные безвозмездные и безвозвратные перечисления</t>
  </si>
  <si>
    <t xml:space="preserve">Республики Башкортостан на 2020 год </t>
  </si>
  <si>
    <t>и плановый период 2021 и 2022 годов"</t>
  </si>
  <si>
    <t>Распределение бюджетных ассигнований сельского поселения Новобуринский сельсовет муниципального района Краснокамский район Республики Башкортостан на 2020 - 2022 годы по целевым статьям (муниципальным программам сельского поселения и непрограммным направлениям деятельности), группам видов расходов классификации расходов бюджетов</t>
  </si>
  <si>
    <t>2022 год</t>
  </si>
  <si>
    <t>Организация и содержание мест захоронения</t>
  </si>
  <si>
    <t>Основное мероприятие "Организация и содержание мест захоронения"</t>
  </si>
  <si>
    <t>Основное мероприятие "Мероприятия по улучшению систем наружного освещения населенных пунктов"</t>
  </si>
  <si>
    <t>24002S2310</t>
  </si>
  <si>
    <t>Мероприятия по улучшению систем наружного освещения населенных пунктов</t>
  </si>
  <si>
    <t>от " 19 " декабря 2019 года № 36</t>
  </si>
  <si>
    <t>изменения</t>
  </si>
  <si>
    <t>с учетом изменений</t>
  </si>
  <si>
    <t>Мероприятия в области экологии и природопользования</t>
  </si>
  <si>
    <t>2400141200</t>
  </si>
  <si>
    <t>24001S2010</t>
  </si>
  <si>
    <t>Реализация проектов развития общественной инфраструктуры, основанных на местных инициативах за счет средств бюджетов</t>
  </si>
  <si>
    <t>Реализация проектов развития общественной инфраструктуры, основанных на местных инициативах за счет средств, поступивших от физических лиц</t>
  </si>
  <si>
    <t>Реализация проектов развития общественной инфраструктуры, основанных на местных инициативах за счет средств, поступивших от юридических лиц</t>
  </si>
  <si>
    <t>22001S2471</t>
  </si>
  <si>
    <t>22001S2472</t>
  </si>
  <si>
    <t>22001S2473</t>
  </si>
  <si>
    <t>Содержание, ремонт, капитальный ремонт, строительство и реконструкция автомобильных дорог общего пользования местного значения</t>
  </si>
  <si>
    <t>22001S2160</t>
  </si>
  <si>
    <t>Проведение аварийно-спасательных и аварийно-восстановительных работ в результате чрезвычайных ситуаций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</si>
  <si>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</si>
  <si>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</si>
  <si>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 Л.Н. Низамова   </t>
  </si>
  <si>
    <t>в редакции решения Совета от 15.12.2020 № 98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</si>
</sst>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41">
    <font>
      <sz val="10"/>
      <name val="Arial Cyr"/>
      <family val="0"/>
    </font>
    <font>
      <b/>
      <sz val="13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2" fillId="0" borderId="10" xfId="0" applyFont="1" applyBorder="1" applyAlignment="1">
      <alignment horizontal="center" wrapText="1"/>
    </xf>
    <xf numFmtId="49" fontId="0" fillId="0" borderId="10" xfId="0" applyNumberForma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 wrapText="1"/>
    </xf>
    <xf numFmtId="3" fontId="0" fillId="0" borderId="0" xfId="0" applyNumberFormat="1" applyFill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right" wrapText="1"/>
    </xf>
    <xf numFmtId="49" fontId="2" fillId="0" borderId="10" xfId="0" applyNumberFormat="1" applyFont="1" applyFill="1" applyBorder="1" applyAlignment="1">
      <alignment horizontal="center" vertical="center" shrinkToFit="1"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 wrapText="1"/>
    </xf>
    <xf numFmtId="3" fontId="0" fillId="0" borderId="0" xfId="0" applyNumberForma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3" fontId="4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2" fillId="0" borderId="0" xfId="0" applyFont="1" applyAlignment="1">
      <alignment/>
    </xf>
    <xf numFmtId="49" fontId="0" fillId="0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49" fontId="0" fillId="0" borderId="0" xfId="0" applyNumberFormat="1" applyFill="1" applyAlignment="1">
      <alignment horizontal="center"/>
    </xf>
    <xf numFmtId="0" fontId="0" fillId="0" borderId="0" xfId="0" applyFill="1" applyAlignment="1">
      <alignment/>
    </xf>
    <xf numFmtId="49" fontId="3" fillId="0" borderId="0" xfId="0" applyNumberFormat="1" applyFont="1" applyFill="1" applyAlignment="1">
      <alignment horizontal="right"/>
    </xf>
    <xf numFmtId="0" fontId="0" fillId="0" borderId="10" xfId="0" applyFont="1" applyFill="1" applyBorder="1" applyAlignment="1">
      <alignment horizontal="left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" fontId="0" fillId="0" borderId="10" xfId="0" applyNumberFormat="1" applyFill="1" applyBorder="1" applyAlignment="1">
      <alignment horizontal="center" vertical="center" shrinkToFit="1"/>
    </xf>
    <xf numFmtId="4" fontId="2" fillId="0" borderId="10" xfId="0" applyNumberFormat="1" applyFont="1" applyFill="1" applyBorder="1" applyAlignment="1">
      <alignment horizontal="center" vertical="center" shrinkToFit="1"/>
    </xf>
    <xf numFmtId="4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top" wrapText="1"/>
    </xf>
    <xf numFmtId="4" fontId="0" fillId="0" borderId="10" xfId="0" applyNumberFormat="1" applyFont="1" applyFill="1" applyBorder="1" applyAlignment="1">
      <alignment horizontal="center" vertical="center"/>
    </xf>
    <xf numFmtId="4" fontId="0" fillId="0" borderId="10" xfId="0" applyNumberFormat="1" applyFill="1" applyBorder="1" applyAlignment="1">
      <alignment horizontal="center" vertical="center"/>
    </xf>
    <xf numFmtId="0" fontId="4" fillId="0" borderId="0" xfId="0" applyFont="1" applyAlignment="1">
      <alignment horizontal="right" wrapText="1"/>
    </xf>
    <xf numFmtId="49" fontId="0" fillId="33" borderId="11" xfId="0" applyNumberFormat="1" applyFill="1" applyBorder="1" applyAlignment="1">
      <alignment horizontal="center" vertical="center" wrapText="1"/>
    </xf>
    <xf numFmtId="49" fontId="0" fillId="33" borderId="12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5" fillId="0" borderId="11" xfId="0" applyNumberFormat="1" applyFont="1" applyFill="1" applyBorder="1" applyAlignment="1">
      <alignment horizontal="center" vertical="center" wrapText="1"/>
    </xf>
    <xf numFmtId="49" fontId="5" fillId="0" borderId="16" xfId="0" applyNumberFormat="1" applyFont="1" applyFill="1" applyBorder="1" applyAlignment="1">
      <alignment horizontal="center" vertical="center" wrapText="1"/>
    </xf>
    <xf numFmtId="49" fontId="5" fillId="0" borderId="12" xfId="0" applyNumberFormat="1" applyFont="1" applyFill="1" applyBorder="1" applyAlignment="1">
      <alignment horizontal="center" vertical="center" wrapText="1"/>
    </xf>
    <xf numFmtId="49" fontId="0" fillId="33" borderId="13" xfId="0" applyNumberFormat="1" applyFill="1" applyBorder="1" applyAlignment="1">
      <alignment horizontal="center" vertical="center" wrapText="1"/>
    </xf>
    <xf numFmtId="49" fontId="0" fillId="33" borderId="15" xfId="0" applyNumberForma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7"/>
  <sheetViews>
    <sheetView tabSelected="1" zoomScalePageLayoutView="0" workbookViewId="0" topLeftCell="A6">
      <selection activeCell="I47" sqref="I47"/>
    </sheetView>
  </sheetViews>
  <sheetFormatPr defaultColWidth="9.00390625" defaultRowHeight="12.75"/>
  <cols>
    <col min="1" max="1" width="55.00390625" style="1" customWidth="1"/>
    <col min="2" max="2" width="11.125" style="2" customWidth="1"/>
    <col min="3" max="3" width="7.375" style="2" customWidth="1"/>
    <col min="4" max="4" width="11.125" style="2" customWidth="1"/>
    <col min="5" max="5" width="12.125" style="2" customWidth="1"/>
    <col min="6" max="6" width="11.125" style="6" customWidth="1"/>
    <col min="7" max="7" width="11.125" style="0" customWidth="1"/>
  </cols>
  <sheetData>
    <row r="1" spans="2:7" ht="12.75">
      <c r="B1" s="7"/>
      <c r="C1" s="7"/>
      <c r="D1" s="7"/>
      <c r="E1" s="7"/>
      <c r="G1" s="21" t="s">
        <v>21</v>
      </c>
    </row>
    <row r="2" spans="2:7" ht="12.75">
      <c r="B2" s="7"/>
      <c r="C2" s="7"/>
      <c r="D2" s="7"/>
      <c r="E2" s="7"/>
      <c r="G2" s="7" t="s">
        <v>13</v>
      </c>
    </row>
    <row r="3" spans="2:7" ht="12.75">
      <c r="B3" s="7"/>
      <c r="C3" s="7"/>
      <c r="D3" s="7"/>
      <c r="E3" s="7"/>
      <c r="G3" s="7" t="s">
        <v>84</v>
      </c>
    </row>
    <row r="4" spans="2:7" ht="12.75">
      <c r="B4" s="7"/>
      <c r="C4" s="7"/>
      <c r="D4" s="7"/>
      <c r="E4" s="7"/>
      <c r="G4" s="7" t="s">
        <v>2</v>
      </c>
    </row>
    <row r="5" spans="2:7" ht="12.75">
      <c r="B5" s="7"/>
      <c r="C5" s="7"/>
      <c r="D5" s="7"/>
      <c r="E5" s="7"/>
      <c r="G5" s="7" t="s">
        <v>96</v>
      </c>
    </row>
    <row r="6" spans="2:7" ht="12.75">
      <c r="B6" s="7"/>
      <c r="C6" s="7"/>
      <c r="D6" s="7"/>
      <c r="E6" s="7"/>
      <c r="G6" s="7" t="s">
        <v>85</v>
      </c>
    </row>
    <row r="7" spans="2:7" ht="12.75">
      <c r="B7" s="7"/>
      <c r="C7" s="7"/>
      <c r="D7" s="7"/>
      <c r="E7" s="7"/>
      <c r="G7" s="7" t="s">
        <v>14</v>
      </c>
    </row>
    <row r="8" spans="2:7" ht="12.75">
      <c r="B8" s="11"/>
      <c r="C8" s="11"/>
      <c r="D8" s="11"/>
      <c r="E8" s="11"/>
      <c r="G8" s="7" t="s">
        <v>87</v>
      </c>
    </row>
    <row r="9" spans="2:7" ht="12.75">
      <c r="B9" s="8"/>
      <c r="C9" s="8"/>
      <c r="D9" s="8"/>
      <c r="E9" s="8"/>
      <c r="G9" s="7" t="s">
        <v>88</v>
      </c>
    </row>
    <row r="10" spans="2:7" ht="12.75" customHeight="1">
      <c r="B10" s="8"/>
      <c r="C10" s="8"/>
      <c r="D10" s="38" t="s">
        <v>114</v>
      </c>
      <c r="E10" s="38"/>
      <c r="F10" s="38"/>
      <c r="G10" s="38"/>
    </row>
    <row r="11" spans="2:6" ht="12.75">
      <c r="B11" s="8"/>
      <c r="C11" s="8"/>
      <c r="D11" s="8"/>
      <c r="E11" s="8"/>
      <c r="F11" s="8"/>
    </row>
    <row r="12" spans="1:7" ht="75" customHeight="1">
      <c r="A12" s="41" t="s">
        <v>89</v>
      </c>
      <c r="B12" s="41"/>
      <c r="C12" s="41"/>
      <c r="D12" s="41"/>
      <c r="E12" s="41"/>
      <c r="F12" s="41"/>
      <c r="G12" s="41"/>
    </row>
    <row r="13" ht="12.75">
      <c r="G13" s="12" t="s">
        <v>22</v>
      </c>
    </row>
    <row r="14" spans="1:7" ht="14.25" customHeight="1">
      <c r="A14" s="42" t="s">
        <v>0</v>
      </c>
      <c r="B14" s="45" t="s">
        <v>18</v>
      </c>
      <c r="C14" s="45" t="s">
        <v>19</v>
      </c>
      <c r="D14" s="48" t="s">
        <v>9</v>
      </c>
      <c r="E14" s="49"/>
      <c r="F14" s="49"/>
      <c r="G14" s="50"/>
    </row>
    <row r="15" spans="1:7" ht="14.25" customHeight="1">
      <c r="A15" s="43"/>
      <c r="B15" s="46"/>
      <c r="C15" s="46"/>
      <c r="D15" s="39" t="s">
        <v>54</v>
      </c>
      <c r="E15" s="40"/>
      <c r="F15" s="51" t="s">
        <v>71</v>
      </c>
      <c r="G15" s="51" t="s">
        <v>90</v>
      </c>
    </row>
    <row r="16" spans="1:7" ht="27" customHeight="1">
      <c r="A16" s="44"/>
      <c r="B16" s="47"/>
      <c r="C16" s="47"/>
      <c r="D16" s="31" t="s">
        <v>97</v>
      </c>
      <c r="E16" s="31" t="s">
        <v>98</v>
      </c>
      <c r="F16" s="52"/>
      <c r="G16" s="52"/>
    </row>
    <row r="17" spans="1:7" ht="12.75">
      <c r="A17" s="3" t="s">
        <v>1</v>
      </c>
      <c r="B17" s="5"/>
      <c r="C17" s="5"/>
      <c r="D17" s="33">
        <f>D18+D24+D33+D39+D45+D57+D62+D84+D88</f>
        <v>483731.71</v>
      </c>
      <c r="E17" s="33">
        <f>E18+E24+E33+E39+E45+E57+E62+E84+E88</f>
        <v>13869127.270000001</v>
      </c>
      <c r="F17" s="33">
        <f>F18+F24+F33+F39+F45+F57+F62+F84+F88</f>
        <v>5354700</v>
      </c>
      <c r="G17" s="33">
        <f>G18+G24+G33+G39+G45+G57+G62+G84+G88</f>
        <v>5536200</v>
      </c>
    </row>
    <row r="18" spans="1:7" ht="51">
      <c r="A18" s="17" t="s">
        <v>48</v>
      </c>
      <c r="B18" s="9" t="s">
        <v>49</v>
      </c>
      <c r="C18" s="9"/>
      <c r="D18" s="33">
        <f>D19</f>
        <v>-11601.6</v>
      </c>
      <c r="E18" s="33">
        <f>E19</f>
        <v>13398.4</v>
      </c>
      <c r="F18" s="33">
        <f aca="true" t="shared" si="0" ref="F18:G20">F19</f>
        <v>25000</v>
      </c>
      <c r="G18" s="33">
        <f t="shared" si="0"/>
        <v>25000</v>
      </c>
    </row>
    <row r="19" spans="1:7" ht="38.25">
      <c r="A19" s="16" t="s">
        <v>50</v>
      </c>
      <c r="B19" s="25" t="s">
        <v>51</v>
      </c>
      <c r="C19" s="4"/>
      <c r="D19" s="32">
        <f>D20+D22</f>
        <v>-11601.6</v>
      </c>
      <c r="E19" s="32">
        <f>E20+E22</f>
        <v>13398.4</v>
      </c>
      <c r="F19" s="32">
        <f>F20+F22</f>
        <v>25000</v>
      </c>
      <c r="G19" s="32">
        <f>G20+G22</f>
        <v>25000</v>
      </c>
    </row>
    <row r="20" spans="1:7" ht="38.25">
      <c r="A20" s="16" t="s">
        <v>55</v>
      </c>
      <c r="B20" s="25" t="s">
        <v>52</v>
      </c>
      <c r="C20" s="4"/>
      <c r="D20" s="32">
        <f>D21</f>
        <v>-10000</v>
      </c>
      <c r="E20" s="32">
        <f>E21</f>
        <v>5000</v>
      </c>
      <c r="F20" s="32">
        <f t="shared" si="0"/>
        <v>15000</v>
      </c>
      <c r="G20" s="32">
        <f t="shared" si="0"/>
        <v>15000</v>
      </c>
    </row>
    <row r="21" spans="1:7" ht="25.5">
      <c r="A21" s="16" t="s">
        <v>56</v>
      </c>
      <c r="B21" s="25" t="s">
        <v>52</v>
      </c>
      <c r="C21" s="4" t="s">
        <v>4</v>
      </c>
      <c r="D21" s="32">
        <v>-10000</v>
      </c>
      <c r="E21" s="34">
        <f>15000-10000</f>
        <v>5000</v>
      </c>
      <c r="F21" s="32">
        <v>15000</v>
      </c>
      <c r="G21" s="32">
        <v>15000</v>
      </c>
    </row>
    <row r="22" spans="1:7" ht="12.75">
      <c r="A22" s="16" t="s">
        <v>72</v>
      </c>
      <c r="B22" s="25" t="s">
        <v>73</v>
      </c>
      <c r="C22" s="4"/>
      <c r="D22" s="34">
        <f>D23</f>
        <v>-1601.6</v>
      </c>
      <c r="E22" s="34">
        <f>E23</f>
        <v>8398.4</v>
      </c>
      <c r="F22" s="32">
        <f>F23</f>
        <v>10000</v>
      </c>
      <c r="G22" s="32">
        <f>G23</f>
        <v>10000</v>
      </c>
    </row>
    <row r="23" spans="1:7" ht="25.5">
      <c r="A23" s="16" t="s">
        <v>56</v>
      </c>
      <c r="B23" s="25" t="s">
        <v>73</v>
      </c>
      <c r="C23" s="4" t="s">
        <v>4</v>
      </c>
      <c r="D23" s="32">
        <v>-1601.6</v>
      </c>
      <c r="E23" s="34">
        <f>10000-1601.6</f>
        <v>8398.4</v>
      </c>
      <c r="F23" s="32">
        <v>10000</v>
      </c>
      <c r="G23" s="32">
        <v>10000</v>
      </c>
    </row>
    <row r="24" spans="1:7" ht="51">
      <c r="A24" s="17" t="s">
        <v>28</v>
      </c>
      <c r="B24" s="9" t="s">
        <v>29</v>
      </c>
      <c r="C24" s="18"/>
      <c r="D24" s="33">
        <f>D25+D30</f>
        <v>529523.73</v>
      </c>
      <c r="E24" s="33">
        <f>E25+E30</f>
        <v>4347890.54</v>
      </c>
      <c r="F24" s="33">
        <f>F25+F30</f>
        <v>2723900</v>
      </c>
      <c r="G24" s="33">
        <f>G25+G30</f>
        <v>2782100</v>
      </c>
    </row>
    <row r="25" spans="1:7" ht="38.25">
      <c r="A25" s="16" t="s">
        <v>31</v>
      </c>
      <c r="B25" s="14" t="s">
        <v>59</v>
      </c>
      <c r="C25" s="4"/>
      <c r="D25" s="32">
        <f>D26</f>
        <v>329959.16</v>
      </c>
      <c r="E25" s="32">
        <f>E26</f>
        <v>3125259.8600000003</v>
      </c>
      <c r="F25" s="32">
        <f>F26</f>
        <v>1905700</v>
      </c>
      <c r="G25" s="32">
        <f>G26</f>
        <v>1939900</v>
      </c>
    </row>
    <row r="26" spans="1:7" ht="25.5">
      <c r="A26" s="16" t="s">
        <v>60</v>
      </c>
      <c r="B26" s="14" t="s">
        <v>61</v>
      </c>
      <c r="C26" s="4"/>
      <c r="D26" s="32">
        <f>D27+D28+D29</f>
        <v>329959.16</v>
      </c>
      <c r="E26" s="32">
        <f>E27+E28+E29</f>
        <v>3125259.8600000003</v>
      </c>
      <c r="F26" s="32">
        <f>F27+F28+F29</f>
        <v>1905700</v>
      </c>
      <c r="G26" s="32">
        <f>G27+G28+G29</f>
        <v>1939900</v>
      </c>
    </row>
    <row r="27" spans="1:7" ht="51">
      <c r="A27" s="16" t="s">
        <v>6</v>
      </c>
      <c r="B27" s="14" t="s">
        <v>61</v>
      </c>
      <c r="C27" s="4" t="s">
        <v>3</v>
      </c>
      <c r="D27" s="32">
        <v>378774.06</v>
      </c>
      <c r="E27" s="34">
        <f>1079900+240138+289927.87+378774.06</f>
        <v>1988739.9300000002</v>
      </c>
      <c r="F27" s="32">
        <v>1121300</v>
      </c>
      <c r="G27" s="32">
        <v>1154300</v>
      </c>
    </row>
    <row r="28" spans="1:7" ht="25.5">
      <c r="A28" s="16" t="s">
        <v>56</v>
      </c>
      <c r="B28" s="14" t="s">
        <v>61</v>
      </c>
      <c r="C28" s="4" t="s">
        <v>4</v>
      </c>
      <c r="D28" s="34">
        <v>-48814.9</v>
      </c>
      <c r="E28" s="34">
        <f>724500+550000+44500-19739.67-139525.5-48814.9</f>
        <v>1110919.9300000002</v>
      </c>
      <c r="F28" s="32">
        <v>725900</v>
      </c>
      <c r="G28" s="32">
        <v>727100</v>
      </c>
    </row>
    <row r="29" spans="1:7" ht="12.75">
      <c r="A29" s="16" t="s">
        <v>7</v>
      </c>
      <c r="B29" s="14" t="s">
        <v>61</v>
      </c>
      <c r="C29" s="4" t="s">
        <v>5</v>
      </c>
      <c r="D29" s="32"/>
      <c r="E29" s="34">
        <f>58500-32900</f>
        <v>25600</v>
      </c>
      <c r="F29" s="32">
        <v>58500</v>
      </c>
      <c r="G29" s="32">
        <v>58500</v>
      </c>
    </row>
    <row r="30" spans="1:7" ht="38.25">
      <c r="A30" s="13" t="s">
        <v>30</v>
      </c>
      <c r="B30" s="14" t="s">
        <v>57</v>
      </c>
      <c r="C30" s="15"/>
      <c r="D30" s="32">
        <f aca="true" t="shared" si="1" ref="D30:G31">D31</f>
        <v>199564.57</v>
      </c>
      <c r="E30" s="32">
        <f t="shared" si="1"/>
        <v>1222630.68</v>
      </c>
      <c r="F30" s="32">
        <f t="shared" si="1"/>
        <v>818200</v>
      </c>
      <c r="G30" s="32">
        <f t="shared" si="1"/>
        <v>842200</v>
      </c>
    </row>
    <row r="31" spans="1:7" ht="12.75">
      <c r="A31" s="16" t="s">
        <v>23</v>
      </c>
      <c r="B31" s="14" t="s">
        <v>58</v>
      </c>
      <c r="C31" s="4"/>
      <c r="D31" s="32">
        <f t="shared" si="1"/>
        <v>199564.57</v>
      </c>
      <c r="E31" s="32">
        <f t="shared" si="1"/>
        <v>1222630.68</v>
      </c>
      <c r="F31" s="32">
        <f t="shared" si="1"/>
        <v>818200</v>
      </c>
      <c r="G31" s="32">
        <f t="shared" si="1"/>
        <v>842200</v>
      </c>
    </row>
    <row r="32" spans="1:7" ht="51">
      <c r="A32" s="16" t="s">
        <v>6</v>
      </c>
      <c r="B32" s="14" t="s">
        <v>58</v>
      </c>
      <c r="C32" s="4" t="s">
        <v>3</v>
      </c>
      <c r="D32" s="32">
        <v>199564.57</v>
      </c>
      <c r="E32" s="34">
        <f>788000+170162+64904.11+199564.57</f>
        <v>1222630.68</v>
      </c>
      <c r="F32" s="32">
        <v>818200</v>
      </c>
      <c r="G32" s="32">
        <v>842200</v>
      </c>
    </row>
    <row r="33" spans="1:7" ht="38.25">
      <c r="A33" s="17" t="s">
        <v>74</v>
      </c>
      <c r="B33" s="18">
        <v>1800000000</v>
      </c>
      <c r="C33" s="9"/>
      <c r="D33" s="33">
        <f>D34</f>
        <v>-832</v>
      </c>
      <c r="E33" s="33">
        <f>E34</f>
        <v>110036.62</v>
      </c>
      <c r="F33" s="33">
        <f>F34</f>
        <v>131000</v>
      </c>
      <c r="G33" s="33">
        <f>G34</f>
        <v>131000</v>
      </c>
    </row>
    <row r="34" spans="1:7" ht="38.25">
      <c r="A34" s="16" t="s">
        <v>75</v>
      </c>
      <c r="B34" s="15">
        <v>1800100000</v>
      </c>
      <c r="C34" s="4"/>
      <c r="D34" s="32">
        <f>D35+D37</f>
        <v>-832</v>
      </c>
      <c r="E34" s="32">
        <f>E35+E37</f>
        <v>110036.62</v>
      </c>
      <c r="F34" s="32">
        <f>F35+F37</f>
        <v>131000</v>
      </c>
      <c r="G34" s="32">
        <f>G35+G37</f>
        <v>131000</v>
      </c>
    </row>
    <row r="35" spans="1:7" ht="12.75">
      <c r="A35" s="16" t="s">
        <v>44</v>
      </c>
      <c r="B35" s="15">
        <v>1800145870</v>
      </c>
      <c r="C35" s="4"/>
      <c r="D35" s="32">
        <f>D36</f>
        <v>-832</v>
      </c>
      <c r="E35" s="32">
        <f>E36</f>
        <v>110036.62</v>
      </c>
      <c r="F35" s="32">
        <f>F36</f>
        <v>131000</v>
      </c>
      <c r="G35" s="32">
        <f>G36</f>
        <v>131000</v>
      </c>
    </row>
    <row r="36" spans="1:7" ht="25.5">
      <c r="A36" s="23" t="s">
        <v>56</v>
      </c>
      <c r="B36" s="15">
        <v>1800145870</v>
      </c>
      <c r="C36" s="4" t="s">
        <v>4</v>
      </c>
      <c r="D36" s="34">
        <v>-832</v>
      </c>
      <c r="E36" s="34">
        <f>131000-10000-10131.38-832</f>
        <v>110036.62</v>
      </c>
      <c r="F36" s="32">
        <v>131000</v>
      </c>
      <c r="G36" s="32">
        <v>131000</v>
      </c>
    </row>
    <row r="37" spans="1:7" ht="38.25" hidden="1">
      <c r="A37" s="23" t="s">
        <v>66</v>
      </c>
      <c r="B37" s="15">
        <v>1800172010</v>
      </c>
      <c r="C37" s="4"/>
      <c r="D37" s="32"/>
      <c r="E37" s="32">
        <f>E38</f>
        <v>0</v>
      </c>
      <c r="F37" s="32">
        <f>F38</f>
        <v>0</v>
      </c>
      <c r="G37" s="32">
        <f>G38</f>
        <v>0</v>
      </c>
    </row>
    <row r="38" spans="1:7" ht="25.5" hidden="1">
      <c r="A38" s="23" t="s">
        <v>56</v>
      </c>
      <c r="B38" s="15">
        <v>1800172010</v>
      </c>
      <c r="C38" s="4" t="s">
        <v>4</v>
      </c>
      <c r="D38" s="32"/>
      <c r="E38" s="32">
        <v>0</v>
      </c>
      <c r="F38" s="32">
        <v>0</v>
      </c>
      <c r="G38" s="32">
        <v>0</v>
      </c>
    </row>
    <row r="39" spans="1:7" ht="38.25">
      <c r="A39" s="17" t="s">
        <v>12</v>
      </c>
      <c r="B39" s="9" t="s">
        <v>24</v>
      </c>
      <c r="C39" s="9"/>
      <c r="D39" s="33">
        <f aca="true" t="shared" si="2" ref="D39:G41">D40</f>
        <v>0</v>
      </c>
      <c r="E39" s="33">
        <f t="shared" si="2"/>
        <v>17218</v>
      </c>
      <c r="F39" s="33">
        <f t="shared" si="2"/>
        <v>42000</v>
      </c>
      <c r="G39" s="33">
        <f t="shared" si="2"/>
        <v>42000</v>
      </c>
    </row>
    <row r="40" spans="1:7" ht="25.5">
      <c r="A40" s="16" t="s">
        <v>62</v>
      </c>
      <c r="B40" s="4" t="s">
        <v>63</v>
      </c>
      <c r="C40" s="4"/>
      <c r="D40" s="32">
        <f t="shared" si="2"/>
        <v>0</v>
      </c>
      <c r="E40" s="32">
        <f t="shared" si="2"/>
        <v>17218</v>
      </c>
      <c r="F40" s="32">
        <f t="shared" si="2"/>
        <v>42000</v>
      </c>
      <c r="G40" s="32">
        <f t="shared" si="2"/>
        <v>42000</v>
      </c>
    </row>
    <row r="41" spans="1:7" ht="38.25">
      <c r="A41" s="16" t="s">
        <v>64</v>
      </c>
      <c r="B41" s="4" t="s">
        <v>65</v>
      </c>
      <c r="C41" s="4"/>
      <c r="D41" s="32">
        <f t="shared" si="2"/>
        <v>0</v>
      </c>
      <c r="E41" s="32">
        <f t="shared" si="2"/>
        <v>17218</v>
      </c>
      <c r="F41" s="32">
        <f t="shared" si="2"/>
        <v>42000</v>
      </c>
      <c r="G41" s="32">
        <f t="shared" si="2"/>
        <v>42000</v>
      </c>
    </row>
    <row r="42" spans="1:7" ht="12.75">
      <c r="A42" s="16" t="s">
        <v>11</v>
      </c>
      <c r="B42" s="4" t="s">
        <v>70</v>
      </c>
      <c r="C42" s="4"/>
      <c r="D42" s="32">
        <f>D43+D44</f>
        <v>0</v>
      </c>
      <c r="E42" s="32">
        <f>E43+E44</f>
        <v>17218</v>
      </c>
      <c r="F42" s="32">
        <f>F44</f>
        <v>42000</v>
      </c>
      <c r="G42" s="32">
        <f>G44</f>
        <v>42000</v>
      </c>
    </row>
    <row r="43" spans="1:7" ht="51">
      <c r="A43" s="23" t="s">
        <v>6</v>
      </c>
      <c r="B43" s="4" t="s">
        <v>70</v>
      </c>
      <c r="C43" s="4" t="s">
        <v>3</v>
      </c>
      <c r="D43" s="32"/>
      <c r="E43" s="34">
        <v>-11200</v>
      </c>
      <c r="F43" s="32"/>
      <c r="G43" s="32"/>
    </row>
    <row r="44" spans="1:7" ht="25.5">
      <c r="A44" s="23" t="s">
        <v>56</v>
      </c>
      <c r="B44" s="4" t="s">
        <v>70</v>
      </c>
      <c r="C44" s="4" t="s">
        <v>4</v>
      </c>
      <c r="D44" s="32"/>
      <c r="E44" s="34">
        <f>42000-13582</f>
        <v>28418</v>
      </c>
      <c r="F44" s="32">
        <v>42000</v>
      </c>
      <c r="G44" s="32">
        <v>42000</v>
      </c>
    </row>
    <row r="45" spans="1:7" ht="38.25">
      <c r="A45" s="17" t="s">
        <v>32</v>
      </c>
      <c r="B45" s="9" t="s">
        <v>33</v>
      </c>
      <c r="C45" s="9"/>
      <c r="D45" s="33">
        <f>D46</f>
        <v>23328</v>
      </c>
      <c r="E45" s="33">
        <f>E46</f>
        <v>4824382.32</v>
      </c>
      <c r="F45" s="33"/>
      <c r="G45" s="33"/>
    </row>
    <row r="46" spans="1:7" ht="51">
      <c r="A46" s="16" t="s">
        <v>34</v>
      </c>
      <c r="B46" s="4" t="s">
        <v>35</v>
      </c>
      <c r="C46" s="4"/>
      <c r="D46" s="32">
        <f>D47+D49+D51+D53+D55</f>
        <v>23328</v>
      </c>
      <c r="E46" s="32">
        <f>E47+E49+E51+E53+E55</f>
        <v>4824382.32</v>
      </c>
      <c r="F46" s="32"/>
      <c r="G46" s="32"/>
    </row>
    <row r="47" spans="1:7" ht="12.75">
      <c r="A47" s="16" t="s">
        <v>36</v>
      </c>
      <c r="B47" s="4" t="s">
        <v>37</v>
      </c>
      <c r="C47" s="4"/>
      <c r="D47" s="32">
        <f>D48</f>
        <v>23328</v>
      </c>
      <c r="E47" s="32">
        <f>E48</f>
        <v>1352394.3199999998</v>
      </c>
      <c r="F47" s="32"/>
      <c r="G47" s="32"/>
    </row>
    <row r="48" spans="1:7" ht="25.5">
      <c r="A48" s="23" t="s">
        <v>56</v>
      </c>
      <c r="B48" s="4" t="s">
        <v>37</v>
      </c>
      <c r="C48" s="4" t="s">
        <v>4</v>
      </c>
      <c r="D48" s="34">
        <v>23328</v>
      </c>
      <c r="E48" s="34">
        <f>499900+641166.32+188000+23328</f>
        <v>1352394.3199999998</v>
      </c>
      <c r="F48" s="32"/>
      <c r="G48" s="32"/>
    </row>
    <row r="49" spans="1:7" ht="38.25">
      <c r="A49" s="23" t="s">
        <v>108</v>
      </c>
      <c r="B49" s="15" t="s">
        <v>109</v>
      </c>
      <c r="C49" s="4"/>
      <c r="D49" s="34">
        <f>D50</f>
        <v>0</v>
      </c>
      <c r="E49" s="34">
        <f>E50</f>
        <v>2521980</v>
      </c>
      <c r="F49" s="32"/>
      <c r="G49" s="32"/>
    </row>
    <row r="50" spans="1:7" ht="25.5">
      <c r="A50" s="23" t="s">
        <v>56</v>
      </c>
      <c r="B50" s="15" t="s">
        <v>109</v>
      </c>
      <c r="C50" s="4" t="s">
        <v>4</v>
      </c>
      <c r="D50" s="34"/>
      <c r="E50" s="34">
        <f>2190000+200000+131980</f>
        <v>2521980</v>
      </c>
      <c r="F50" s="32"/>
      <c r="G50" s="32"/>
    </row>
    <row r="51" spans="1:7" ht="38.25">
      <c r="A51" s="35" t="s">
        <v>102</v>
      </c>
      <c r="B51" s="15" t="s">
        <v>105</v>
      </c>
      <c r="C51" s="4"/>
      <c r="D51" s="34">
        <f>D52</f>
        <v>0</v>
      </c>
      <c r="E51" s="34">
        <f>E52</f>
        <v>809208</v>
      </c>
      <c r="F51" s="32"/>
      <c r="G51" s="32"/>
    </row>
    <row r="52" spans="1:7" ht="25.5">
      <c r="A52" s="35" t="s">
        <v>56</v>
      </c>
      <c r="B52" s="15" t="s">
        <v>105</v>
      </c>
      <c r="C52" s="4" t="s">
        <v>4</v>
      </c>
      <c r="D52" s="34"/>
      <c r="E52" s="34">
        <v>809208</v>
      </c>
      <c r="F52" s="32"/>
      <c r="G52" s="32"/>
    </row>
    <row r="53" spans="1:7" ht="38.25">
      <c r="A53" s="35" t="s">
        <v>103</v>
      </c>
      <c r="B53" s="15" t="s">
        <v>106</v>
      </c>
      <c r="C53" s="4"/>
      <c r="D53" s="34">
        <f>D54</f>
        <v>0</v>
      </c>
      <c r="E53" s="34">
        <f>E54</f>
        <v>70400</v>
      </c>
      <c r="F53" s="32"/>
      <c r="G53" s="32"/>
    </row>
    <row r="54" spans="1:7" ht="25.5">
      <c r="A54" s="35" t="s">
        <v>56</v>
      </c>
      <c r="B54" s="15" t="s">
        <v>106</v>
      </c>
      <c r="C54" s="4" t="s">
        <v>4</v>
      </c>
      <c r="D54" s="34"/>
      <c r="E54" s="34">
        <v>70400</v>
      </c>
      <c r="F54" s="32"/>
      <c r="G54" s="32"/>
    </row>
    <row r="55" spans="1:7" ht="38.25">
      <c r="A55" s="35" t="s">
        <v>104</v>
      </c>
      <c r="B55" s="15" t="s">
        <v>107</v>
      </c>
      <c r="C55" s="4"/>
      <c r="D55" s="34">
        <f>D56</f>
        <v>0</v>
      </c>
      <c r="E55" s="34">
        <f>E56</f>
        <v>70400</v>
      </c>
      <c r="F55" s="32"/>
      <c r="G55" s="32"/>
    </row>
    <row r="56" spans="1:7" ht="25.5">
      <c r="A56" s="35" t="s">
        <v>56</v>
      </c>
      <c r="B56" s="15" t="s">
        <v>107</v>
      </c>
      <c r="C56" s="4" t="s">
        <v>4</v>
      </c>
      <c r="D56" s="34"/>
      <c r="E56" s="34">
        <v>70400</v>
      </c>
      <c r="F56" s="32"/>
      <c r="G56" s="32"/>
    </row>
    <row r="57" spans="1:7" ht="51.75" customHeight="1">
      <c r="A57" s="17" t="s">
        <v>45</v>
      </c>
      <c r="B57" s="18">
        <v>2300000000</v>
      </c>
      <c r="C57" s="18"/>
      <c r="D57" s="33">
        <f>D58</f>
        <v>9834.77</v>
      </c>
      <c r="E57" s="33">
        <f>E58</f>
        <v>1028415.6300000001</v>
      </c>
      <c r="F57" s="33">
        <f>F58</f>
        <v>0</v>
      </c>
      <c r="G57" s="33">
        <f>G58</f>
        <v>0</v>
      </c>
    </row>
    <row r="58" spans="1:7" ht="29.25" customHeight="1">
      <c r="A58" s="16" t="s">
        <v>46</v>
      </c>
      <c r="B58" s="22">
        <v>2300300000</v>
      </c>
      <c r="C58" s="22"/>
      <c r="D58" s="32">
        <f aca="true" t="shared" si="3" ref="D58:G59">D59</f>
        <v>9834.77</v>
      </c>
      <c r="E58" s="32">
        <f t="shared" si="3"/>
        <v>1028415.6300000001</v>
      </c>
      <c r="F58" s="32">
        <f t="shared" si="3"/>
        <v>0</v>
      </c>
      <c r="G58" s="32">
        <f t="shared" si="3"/>
        <v>0</v>
      </c>
    </row>
    <row r="59" spans="1:7" ht="15" customHeight="1">
      <c r="A59" s="16" t="s">
        <v>47</v>
      </c>
      <c r="B59" s="22">
        <v>2300303560</v>
      </c>
      <c r="C59" s="22"/>
      <c r="D59" s="32">
        <f>D60+D61</f>
        <v>9834.77</v>
      </c>
      <c r="E59" s="32">
        <f>E60+E61</f>
        <v>1028415.6300000001</v>
      </c>
      <c r="F59" s="32">
        <f t="shared" si="3"/>
        <v>0</v>
      </c>
      <c r="G59" s="32">
        <f t="shared" si="3"/>
        <v>0</v>
      </c>
    </row>
    <row r="60" spans="1:7" ht="22.5" customHeight="1">
      <c r="A60" s="23" t="s">
        <v>56</v>
      </c>
      <c r="B60" s="22">
        <v>2300303560</v>
      </c>
      <c r="C60" s="22">
        <v>200</v>
      </c>
      <c r="D60" s="34">
        <v>9834.77</v>
      </c>
      <c r="E60" s="34">
        <f>197556+135199+371314.53+139119.4+144399.63+9834.77</f>
        <v>997423.3300000001</v>
      </c>
      <c r="F60" s="32">
        <v>0</v>
      </c>
      <c r="G60" s="32">
        <v>0</v>
      </c>
    </row>
    <row r="61" spans="1:7" ht="15" customHeight="1">
      <c r="A61" s="16" t="s">
        <v>7</v>
      </c>
      <c r="B61" s="22">
        <v>2300303560</v>
      </c>
      <c r="C61" s="22">
        <v>800</v>
      </c>
      <c r="D61" s="34"/>
      <c r="E61" s="34">
        <f>15496.15+15496.15</f>
        <v>30992.3</v>
      </c>
      <c r="F61" s="32"/>
      <c r="G61" s="32"/>
    </row>
    <row r="62" spans="1:8" ht="38.25">
      <c r="A62" s="17" t="s">
        <v>38</v>
      </c>
      <c r="B62" s="18">
        <v>2400000000</v>
      </c>
      <c r="C62" s="18"/>
      <c r="D62" s="33">
        <f>D63+D73+D80</f>
        <v>-110050.79999999999</v>
      </c>
      <c r="E62" s="33">
        <f>E63+E73+E80</f>
        <v>3043697.34</v>
      </c>
      <c r="F62" s="33">
        <f>F63+F73+F80</f>
        <v>1975000</v>
      </c>
      <c r="G62" s="33">
        <f>G63+G73+G80</f>
        <v>1973800</v>
      </c>
      <c r="H62" s="24"/>
    </row>
    <row r="63" spans="1:7" ht="25.5">
      <c r="A63" s="13" t="s">
        <v>39</v>
      </c>
      <c r="B63" s="15">
        <v>2400100000</v>
      </c>
      <c r="C63" s="15"/>
      <c r="D63" s="32">
        <f>D64+D66+D69+D71</f>
        <v>12152.820000000007</v>
      </c>
      <c r="E63" s="32">
        <f>E64+E66+E69+E71</f>
        <v>1845285.15</v>
      </c>
      <c r="F63" s="32">
        <f>F64+F66+F69+F71</f>
        <v>980800</v>
      </c>
      <c r="G63" s="32">
        <f>G64+G66+G69+G71</f>
        <v>967100</v>
      </c>
    </row>
    <row r="64" spans="1:7" ht="25.5">
      <c r="A64" s="13" t="s">
        <v>40</v>
      </c>
      <c r="B64" s="15">
        <v>2400106050</v>
      </c>
      <c r="C64" s="15"/>
      <c r="D64" s="32">
        <f>D65</f>
        <v>74668.82</v>
      </c>
      <c r="E64" s="32">
        <f>E65</f>
        <v>647101.31</v>
      </c>
      <c r="F64" s="32">
        <f>F65</f>
        <v>480800</v>
      </c>
      <c r="G64" s="32">
        <f>G65</f>
        <v>467100</v>
      </c>
    </row>
    <row r="65" spans="1:7" ht="25.5">
      <c r="A65" s="23" t="s">
        <v>56</v>
      </c>
      <c r="B65" s="15">
        <v>2400106050</v>
      </c>
      <c r="C65" s="4" t="s">
        <v>4</v>
      </c>
      <c r="D65" s="32">
        <v>74668.82</v>
      </c>
      <c r="E65" s="32">
        <f>494700-15781.46+242699+122652.44-346300+39770.01+8779.12+25913.38+74668.82</f>
        <v>647101.31</v>
      </c>
      <c r="F65" s="32">
        <v>480800</v>
      </c>
      <c r="G65" s="32">
        <v>467100</v>
      </c>
    </row>
    <row r="66" spans="1:7" ht="18.75" customHeight="1">
      <c r="A66" s="30" t="s">
        <v>99</v>
      </c>
      <c r="B66" s="4" t="s">
        <v>100</v>
      </c>
      <c r="C66" s="4"/>
      <c r="D66" s="32">
        <f>D67+D68</f>
        <v>-62516</v>
      </c>
      <c r="E66" s="32">
        <f>E67+E68</f>
        <v>301183.83999999997</v>
      </c>
      <c r="F66" s="32"/>
      <c r="G66" s="32"/>
    </row>
    <row r="67" spans="1:7" ht="25.5">
      <c r="A67" s="23" t="s">
        <v>56</v>
      </c>
      <c r="B67" s="4" t="s">
        <v>100</v>
      </c>
      <c r="C67" s="4" t="s">
        <v>4</v>
      </c>
      <c r="D67" s="32">
        <v>-62516</v>
      </c>
      <c r="E67" s="32">
        <f>23640.6+150000+62542.24+15001+62516-62516</f>
        <v>251183.83999999997</v>
      </c>
      <c r="F67" s="32"/>
      <c r="G67" s="32"/>
    </row>
    <row r="68" spans="1:7" ht="12.75">
      <c r="A68" s="23" t="s">
        <v>7</v>
      </c>
      <c r="B68" s="4" t="s">
        <v>100</v>
      </c>
      <c r="C68" s="4" t="s">
        <v>5</v>
      </c>
      <c r="D68" s="32"/>
      <c r="E68" s="32">
        <v>50000</v>
      </c>
      <c r="F68" s="32"/>
      <c r="G68" s="32"/>
    </row>
    <row r="69" spans="1:7" ht="63.75">
      <c r="A69" s="16" t="s">
        <v>41</v>
      </c>
      <c r="B69" s="4" t="s">
        <v>42</v>
      </c>
      <c r="C69" s="4"/>
      <c r="D69" s="32"/>
      <c r="E69" s="32">
        <v>700000</v>
      </c>
      <c r="F69" s="32">
        <v>500000</v>
      </c>
      <c r="G69" s="32">
        <v>500000</v>
      </c>
    </row>
    <row r="70" spans="1:7" ht="25.5">
      <c r="A70" s="23" t="s">
        <v>56</v>
      </c>
      <c r="B70" s="4" t="s">
        <v>42</v>
      </c>
      <c r="C70" s="4" t="s">
        <v>4</v>
      </c>
      <c r="D70" s="32"/>
      <c r="E70" s="32">
        <v>700000</v>
      </c>
      <c r="F70" s="32">
        <v>500000</v>
      </c>
      <c r="G70" s="32">
        <v>500000</v>
      </c>
    </row>
    <row r="71" spans="1:7" ht="38.25">
      <c r="A71" s="23" t="s">
        <v>66</v>
      </c>
      <c r="B71" s="15" t="s">
        <v>101</v>
      </c>
      <c r="C71" s="15"/>
      <c r="D71" s="34">
        <f>D72</f>
        <v>0</v>
      </c>
      <c r="E71" s="34">
        <f>E72</f>
        <v>197000</v>
      </c>
      <c r="F71" s="32"/>
      <c r="G71" s="32"/>
    </row>
    <row r="72" spans="1:7" ht="25.5">
      <c r="A72" s="23" t="s">
        <v>56</v>
      </c>
      <c r="B72" s="15" t="s">
        <v>101</v>
      </c>
      <c r="C72" s="4" t="s">
        <v>4</v>
      </c>
      <c r="D72" s="32"/>
      <c r="E72" s="32">
        <v>197000</v>
      </c>
      <c r="F72" s="32"/>
      <c r="G72" s="32"/>
    </row>
    <row r="73" spans="1:7" ht="25.5">
      <c r="A73" s="16" t="s">
        <v>43</v>
      </c>
      <c r="B73" s="15">
        <v>2400200000</v>
      </c>
      <c r="C73" s="4"/>
      <c r="D73" s="32">
        <f>D74+D77</f>
        <v>-122203.62</v>
      </c>
      <c r="E73" s="32">
        <f>E74+E77</f>
        <v>1194380.88</v>
      </c>
      <c r="F73" s="32">
        <f>F74+F77</f>
        <v>878200</v>
      </c>
      <c r="G73" s="32">
        <f>G74+G77</f>
        <v>890700</v>
      </c>
    </row>
    <row r="74" spans="1:7" ht="25.5">
      <c r="A74" s="13" t="s">
        <v>39</v>
      </c>
      <c r="B74" s="15">
        <v>2400206050</v>
      </c>
      <c r="C74" s="4"/>
      <c r="D74" s="32">
        <f aca="true" t="shared" si="4" ref="D74:G75">D75</f>
        <v>136296.38</v>
      </c>
      <c r="E74" s="32">
        <f t="shared" si="4"/>
        <v>1194380.88</v>
      </c>
      <c r="F74" s="32">
        <f t="shared" si="4"/>
        <v>590100</v>
      </c>
      <c r="G74" s="32">
        <f t="shared" si="4"/>
        <v>602600</v>
      </c>
    </row>
    <row r="75" spans="1:7" ht="25.5">
      <c r="A75" s="16" t="s">
        <v>40</v>
      </c>
      <c r="B75" s="15">
        <v>2400206050</v>
      </c>
      <c r="C75" s="4"/>
      <c r="D75" s="32">
        <f t="shared" si="4"/>
        <v>136296.38</v>
      </c>
      <c r="E75" s="32">
        <f t="shared" si="4"/>
        <v>1194380.88</v>
      </c>
      <c r="F75" s="32">
        <f t="shared" si="4"/>
        <v>590100</v>
      </c>
      <c r="G75" s="32">
        <f t="shared" si="4"/>
        <v>602600</v>
      </c>
    </row>
    <row r="76" spans="1:7" ht="25.5">
      <c r="A76" s="23" t="s">
        <v>56</v>
      </c>
      <c r="B76" s="15">
        <v>2400206050</v>
      </c>
      <c r="C76" s="4" t="s">
        <v>4</v>
      </c>
      <c r="D76" s="34">
        <v>136296.38</v>
      </c>
      <c r="E76" s="34">
        <f>577600+397482.67-14900+309+87848.67+9744.16+136296.38</f>
        <v>1194380.88</v>
      </c>
      <c r="F76" s="32">
        <v>590100</v>
      </c>
      <c r="G76" s="32">
        <v>602600</v>
      </c>
    </row>
    <row r="77" spans="1:7" ht="25.5">
      <c r="A77" s="30" t="s">
        <v>93</v>
      </c>
      <c r="B77" s="15" t="s">
        <v>94</v>
      </c>
      <c r="C77" s="4"/>
      <c r="D77" s="32">
        <f aca="true" t="shared" si="5" ref="D77:G78">D78</f>
        <v>-258500</v>
      </c>
      <c r="E77" s="32">
        <f t="shared" si="5"/>
        <v>0</v>
      </c>
      <c r="F77" s="32">
        <f t="shared" si="5"/>
        <v>288100</v>
      </c>
      <c r="G77" s="32">
        <f t="shared" si="5"/>
        <v>288100</v>
      </c>
    </row>
    <row r="78" spans="1:7" ht="25.5">
      <c r="A78" s="16" t="s">
        <v>95</v>
      </c>
      <c r="B78" s="15" t="s">
        <v>94</v>
      </c>
      <c r="C78" s="4"/>
      <c r="D78" s="32">
        <f t="shared" si="5"/>
        <v>-258500</v>
      </c>
      <c r="E78" s="32">
        <f t="shared" si="5"/>
        <v>0</v>
      </c>
      <c r="F78" s="32">
        <f t="shared" si="5"/>
        <v>288100</v>
      </c>
      <c r="G78" s="32">
        <f t="shared" si="5"/>
        <v>288100</v>
      </c>
    </row>
    <row r="79" spans="1:7" ht="25.5">
      <c r="A79" s="23" t="s">
        <v>56</v>
      </c>
      <c r="B79" s="15" t="s">
        <v>94</v>
      </c>
      <c r="C79" s="4" t="s">
        <v>4</v>
      </c>
      <c r="D79" s="34">
        <v>-258500</v>
      </c>
      <c r="E79" s="34">
        <f>288100-29600-258500</f>
        <v>0</v>
      </c>
      <c r="F79" s="32">
        <v>288100</v>
      </c>
      <c r="G79" s="32">
        <v>288100</v>
      </c>
    </row>
    <row r="80" spans="1:7" ht="25.5">
      <c r="A80" s="16" t="s">
        <v>92</v>
      </c>
      <c r="B80" s="15">
        <v>2400300000</v>
      </c>
      <c r="C80" s="4"/>
      <c r="D80" s="32">
        <f>D81</f>
        <v>0</v>
      </c>
      <c r="E80" s="32">
        <f>E81</f>
        <v>4031.3099999999977</v>
      </c>
      <c r="F80" s="32">
        <f>F81</f>
        <v>116000</v>
      </c>
      <c r="G80" s="32">
        <f>G81</f>
        <v>116000</v>
      </c>
    </row>
    <row r="81" spans="1:7" ht="12.75">
      <c r="A81" s="16" t="s">
        <v>91</v>
      </c>
      <c r="B81" s="15">
        <v>2400306400</v>
      </c>
      <c r="C81" s="4"/>
      <c r="D81" s="32">
        <f>D83+D82</f>
        <v>0</v>
      </c>
      <c r="E81" s="32">
        <f>E83+E82</f>
        <v>4031.3099999999977</v>
      </c>
      <c r="F81" s="32">
        <f>F83+F82</f>
        <v>116000</v>
      </c>
      <c r="G81" s="32">
        <f>G83+G82</f>
        <v>116000</v>
      </c>
    </row>
    <row r="82" spans="1:7" ht="25.5">
      <c r="A82" s="23" t="s">
        <v>56</v>
      </c>
      <c r="B82" s="15">
        <v>2400306400</v>
      </c>
      <c r="C82" s="4" t="s">
        <v>4</v>
      </c>
      <c r="D82" s="32"/>
      <c r="E82" s="32">
        <f>50000-50000</f>
        <v>0</v>
      </c>
      <c r="F82" s="32">
        <v>50000</v>
      </c>
      <c r="G82" s="32">
        <v>50000</v>
      </c>
    </row>
    <row r="83" spans="1:7" ht="12.75">
      <c r="A83" s="16" t="s">
        <v>7</v>
      </c>
      <c r="B83" s="15">
        <v>2400306400</v>
      </c>
      <c r="C83" s="4" t="s">
        <v>5</v>
      </c>
      <c r="D83" s="32"/>
      <c r="E83" s="34">
        <f>66000-60079.01-1889.68</f>
        <v>4031.3099999999977</v>
      </c>
      <c r="F83" s="32">
        <v>66000</v>
      </c>
      <c r="G83" s="32">
        <v>66000</v>
      </c>
    </row>
    <row r="84" spans="1:7" ht="38.25">
      <c r="A84" s="26" t="s">
        <v>78</v>
      </c>
      <c r="B84" s="9" t="s">
        <v>79</v>
      </c>
      <c r="C84" s="9"/>
      <c r="D84" s="33">
        <f>D85</f>
        <v>37881.49</v>
      </c>
      <c r="E84" s="33">
        <f>E85</f>
        <v>98178.04999999999</v>
      </c>
      <c r="F84" s="33">
        <f>F85</f>
        <v>30000</v>
      </c>
      <c r="G84" s="33">
        <f>G85</f>
        <v>30000</v>
      </c>
    </row>
    <row r="85" spans="1:7" ht="25.5">
      <c r="A85" s="16" t="s">
        <v>80</v>
      </c>
      <c r="B85" s="4" t="s">
        <v>81</v>
      </c>
      <c r="C85" s="4"/>
      <c r="D85" s="32">
        <f aca="true" t="shared" si="6" ref="D85:G86">D86</f>
        <v>37881.49</v>
      </c>
      <c r="E85" s="32">
        <f t="shared" si="6"/>
        <v>98178.04999999999</v>
      </c>
      <c r="F85" s="32">
        <f t="shared" si="6"/>
        <v>30000</v>
      </c>
      <c r="G85" s="32">
        <f t="shared" si="6"/>
        <v>30000</v>
      </c>
    </row>
    <row r="86" spans="1:7" ht="25.5">
      <c r="A86" s="16" t="s">
        <v>82</v>
      </c>
      <c r="B86" s="4" t="s">
        <v>83</v>
      </c>
      <c r="C86" s="4"/>
      <c r="D86" s="32">
        <f t="shared" si="6"/>
        <v>37881.49</v>
      </c>
      <c r="E86" s="32">
        <f t="shared" si="6"/>
        <v>98178.04999999999</v>
      </c>
      <c r="F86" s="32">
        <f t="shared" si="6"/>
        <v>30000</v>
      </c>
      <c r="G86" s="32">
        <f t="shared" si="6"/>
        <v>30000</v>
      </c>
    </row>
    <row r="87" spans="1:7" ht="25.5">
      <c r="A87" s="23" t="s">
        <v>56</v>
      </c>
      <c r="B87" s="4" t="s">
        <v>83</v>
      </c>
      <c r="C87" s="4" t="s">
        <v>4</v>
      </c>
      <c r="D87" s="34">
        <v>37881.49</v>
      </c>
      <c r="E87" s="34">
        <f>30000+36296-5999.44+37881.49</f>
        <v>98178.04999999999</v>
      </c>
      <c r="F87" s="32">
        <v>30000</v>
      </c>
      <c r="G87" s="32">
        <v>30000</v>
      </c>
    </row>
    <row r="88" spans="1:7" ht="12.75">
      <c r="A88" s="17" t="s">
        <v>10</v>
      </c>
      <c r="B88" s="9" t="s">
        <v>25</v>
      </c>
      <c r="C88" s="9"/>
      <c r="D88" s="33">
        <f>D89+D93+D98+D91+D95+D100</f>
        <v>5648.12</v>
      </c>
      <c r="E88" s="33">
        <f>E89+E93+E98+E91+E95+E100</f>
        <v>385910.37</v>
      </c>
      <c r="F88" s="33">
        <f>F89+F98+F91+F95+F100</f>
        <v>427800</v>
      </c>
      <c r="G88" s="33">
        <f>G89+G98+G91+G95+G100</f>
        <v>552300</v>
      </c>
    </row>
    <row r="89" spans="1:7" ht="25.5" hidden="1">
      <c r="A89" s="16" t="s">
        <v>76</v>
      </c>
      <c r="B89" s="4" t="s">
        <v>77</v>
      </c>
      <c r="C89" s="4"/>
      <c r="D89" s="32"/>
      <c r="E89" s="32">
        <f>E90</f>
        <v>0</v>
      </c>
      <c r="F89" s="32"/>
      <c r="G89" s="32"/>
    </row>
    <row r="90" spans="1:7" ht="25.5" hidden="1">
      <c r="A90" s="16" t="s">
        <v>56</v>
      </c>
      <c r="B90" s="4" t="s">
        <v>77</v>
      </c>
      <c r="C90" s="4" t="s">
        <v>4</v>
      </c>
      <c r="D90" s="32"/>
      <c r="E90" s="32">
        <v>0</v>
      </c>
      <c r="F90" s="32"/>
      <c r="G90" s="32"/>
    </row>
    <row r="91" spans="1:7" ht="12.75">
      <c r="A91" s="16" t="s">
        <v>8</v>
      </c>
      <c r="B91" s="14" t="s">
        <v>26</v>
      </c>
      <c r="C91" s="4"/>
      <c r="D91" s="32"/>
      <c r="E91" s="32">
        <f>E92</f>
        <v>20000</v>
      </c>
      <c r="F91" s="32">
        <f>F92</f>
        <v>20000</v>
      </c>
      <c r="G91" s="32">
        <f>G92</f>
        <v>20000</v>
      </c>
    </row>
    <row r="92" spans="1:7" ht="12.75">
      <c r="A92" s="16" t="s">
        <v>7</v>
      </c>
      <c r="B92" s="14" t="s">
        <v>26</v>
      </c>
      <c r="C92" s="4" t="s">
        <v>5</v>
      </c>
      <c r="D92" s="32"/>
      <c r="E92" s="32">
        <v>20000</v>
      </c>
      <c r="F92" s="32">
        <v>20000</v>
      </c>
      <c r="G92" s="32">
        <v>20000</v>
      </c>
    </row>
    <row r="93" spans="1:7" ht="38.25">
      <c r="A93" s="16" t="s">
        <v>110</v>
      </c>
      <c r="B93" s="15">
        <v>9999921920</v>
      </c>
      <c r="C93" s="4"/>
      <c r="D93" s="36">
        <f>D94</f>
        <v>5000</v>
      </c>
      <c r="E93" s="36">
        <f>E94</f>
        <v>15000</v>
      </c>
      <c r="F93" s="32"/>
      <c r="G93" s="32"/>
    </row>
    <row r="94" spans="1:7" ht="25.5">
      <c r="A94" s="16" t="s">
        <v>111</v>
      </c>
      <c r="B94" s="15">
        <v>9999921920</v>
      </c>
      <c r="C94" s="4" t="s">
        <v>112</v>
      </c>
      <c r="D94" s="36">
        <v>5000</v>
      </c>
      <c r="E94" s="36">
        <f>10000+5000</f>
        <v>15000</v>
      </c>
      <c r="F94" s="32"/>
      <c r="G94" s="32"/>
    </row>
    <row r="95" spans="1:7" ht="25.5">
      <c r="A95" s="23" t="s">
        <v>67</v>
      </c>
      <c r="B95" s="4" t="s">
        <v>53</v>
      </c>
      <c r="C95" s="4"/>
      <c r="D95" s="32">
        <f>D96+D97</f>
        <v>648.12</v>
      </c>
      <c r="E95" s="32">
        <f>E96+E97</f>
        <v>324249.24</v>
      </c>
      <c r="F95" s="32">
        <f>F96+F97</f>
        <v>292200</v>
      </c>
      <c r="G95" s="32">
        <f>G96+G97</f>
        <v>301500</v>
      </c>
    </row>
    <row r="96" spans="1:7" ht="51">
      <c r="A96" s="23" t="s">
        <v>6</v>
      </c>
      <c r="B96" s="4" t="s">
        <v>53</v>
      </c>
      <c r="C96" s="4" t="s">
        <v>3</v>
      </c>
      <c r="D96" s="32">
        <v>648.12</v>
      </c>
      <c r="E96" s="34">
        <f>287500+32041.12+648.12</f>
        <v>320189.24</v>
      </c>
      <c r="F96" s="32">
        <v>289600</v>
      </c>
      <c r="G96" s="32">
        <v>298800</v>
      </c>
    </row>
    <row r="97" spans="1:7" ht="25.5">
      <c r="A97" s="23" t="s">
        <v>56</v>
      </c>
      <c r="B97" s="4" t="s">
        <v>53</v>
      </c>
      <c r="C97" s="4" t="s">
        <v>4</v>
      </c>
      <c r="D97" s="32"/>
      <c r="E97" s="34">
        <f>2500+1560</f>
        <v>4060</v>
      </c>
      <c r="F97" s="32">
        <v>2600</v>
      </c>
      <c r="G97" s="32">
        <v>2700</v>
      </c>
    </row>
    <row r="98" spans="1:7" ht="12.75">
      <c r="A98" s="23" t="s">
        <v>86</v>
      </c>
      <c r="B98" s="15">
        <v>9999974000</v>
      </c>
      <c r="C98" s="4"/>
      <c r="D98" s="32">
        <f>D99</f>
        <v>0</v>
      </c>
      <c r="E98" s="32">
        <f>E99</f>
        <v>26661.13</v>
      </c>
      <c r="F98" s="32">
        <f>F99</f>
        <v>8000</v>
      </c>
      <c r="G98" s="32">
        <f>G99</f>
        <v>7000</v>
      </c>
    </row>
    <row r="99" spans="1:7" ht="12.75">
      <c r="A99" s="23" t="s">
        <v>68</v>
      </c>
      <c r="B99" s="15">
        <v>9999974000</v>
      </c>
      <c r="C99" s="4" t="s">
        <v>69</v>
      </c>
      <c r="D99" s="32"/>
      <c r="E99" s="32">
        <f>9000+1000+16661.13</f>
        <v>26661.13</v>
      </c>
      <c r="F99" s="32">
        <v>8000</v>
      </c>
      <c r="G99" s="32">
        <v>7000</v>
      </c>
    </row>
    <row r="100" spans="1:7" ht="12.75">
      <c r="A100" s="16" t="s">
        <v>15</v>
      </c>
      <c r="B100" s="4" t="s">
        <v>27</v>
      </c>
      <c r="C100" s="4"/>
      <c r="D100" s="32"/>
      <c r="E100" s="32"/>
      <c r="F100" s="32">
        <f>F101</f>
        <v>107600</v>
      </c>
      <c r="G100" s="32">
        <f>G101</f>
        <v>223800</v>
      </c>
    </row>
    <row r="101" spans="1:7" ht="12.75">
      <c r="A101" s="20" t="s">
        <v>16</v>
      </c>
      <c r="B101" s="4" t="s">
        <v>27</v>
      </c>
      <c r="C101" s="19" t="s">
        <v>17</v>
      </c>
      <c r="D101" s="37"/>
      <c r="E101" s="32"/>
      <c r="F101" s="32">
        <v>107600</v>
      </c>
      <c r="G101" s="32">
        <v>223800</v>
      </c>
    </row>
    <row r="103" spans="3:7" ht="12.75">
      <c r="C103" s="27"/>
      <c r="D103" s="27"/>
      <c r="E103" s="27"/>
      <c r="G103" s="28"/>
    </row>
    <row r="104" spans="3:7" ht="12.75">
      <c r="C104" s="27"/>
      <c r="D104" s="27"/>
      <c r="E104" s="27"/>
      <c r="G104" s="28"/>
    </row>
    <row r="105" spans="1:7" ht="15.75">
      <c r="A105" s="10" t="s">
        <v>20</v>
      </c>
      <c r="B105" s="1"/>
      <c r="C105" s="27"/>
      <c r="D105" s="27" t="s">
        <v>113</v>
      </c>
      <c r="E105" s="29"/>
      <c r="F105" s="29"/>
      <c r="G105" s="28"/>
    </row>
    <row r="106" spans="3:7" ht="12.75">
      <c r="C106" s="27"/>
      <c r="D106" s="27"/>
      <c r="E106" s="27"/>
      <c r="G106" s="28"/>
    </row>
    <row r="107" spans="3:7" ht="12.75">
      <c r="C107" s="27"/>
      <c r="D107" s="27"/>
      <c r="E107" s="27"/>
      <c r="G107" s="28"/>
    </row>
  </sheetData>
  <sheetProtection/>
  <mergeCells count="9">
    <mergeCell ref="D10:G10"/>
    <mergeCell ref="D15:E15"/>
    <mergeCell ref="A12:G12"/>
    <mergeCell ref="A14:A16"/>
    <mergeCell ref="B14:B16"/>
    <mergeCell ref="C14:C16"/>
    <mergeCell ref="D14:G14"/>
    <mergeCell ref="F15:F16"/>
    <mergeCell ref="G15:G16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portrait" paperSize="9" scale="75" r:id="rId1"/>
  <ignoredErrors>
    <ignoredError sqref="D19:G19 E46:E48 D34:G35 E50 F36:G36 E21 D4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Raushania</cp:lastModifiedBy>
  <cp:lastPrinted>2020-09-01T13:21:10Z</cp:lastPrinted>
  <dcterms:created xsi:type="dcterms:W3CDTF">2008-10-28T10:40:13Z</dcterms:created>
  <dcterms:modified xsi:type="dcterms:W3CDTF">2020-12-30T11:00:35Z</dcterms:modified>
  <cp:category/>
  <cp:version/>
  <cp:contentType/>
  <cp:contentStatus/>
</cp:coreProperties>
</file>