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<sst xmlns="http://schemas.openxmlformats.org/spreadsheetml/2006/main" count="355" uniqueCount="169">
  <si>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</si>
  <si>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</si>
  <si>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</si>
  <si>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</si>
  <si>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</si>
  <si>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</si>
  <si>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</si>
  <si>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</si>
  <si>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</si>
  <si>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</si>
  <si>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</si>
  <si>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</si>
  <si>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</si>
  <si>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</si>
  <si>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</si>
  <si>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</si>
  <si>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</si>
  <si>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</si>
  <si>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</si>
  <si>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</si>
  <si>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</si>
  <si>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</si>
  <si>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</si>
  <si>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</si>
  <si>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</si>
  <si>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</si>
  <si>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</si>
  <si>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</si>
  <si>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</si>
  <si>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</si>
  <si>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</si>
  <si>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</si>
  <si>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</si>
  <si>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</si>
  <si>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</si>
  <si>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</si>
  <si>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</si>
  <si>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</si>
  <si>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</si>
  <si>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</si>
  <si>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</si>
  <si>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</si>
  <si>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</si>
  <si>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</si>
  <si>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</si>
  <si>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</si>
  <si>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</si>
  <si>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</si>
  <si>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</si>
  <si>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</si>
  <si>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</si>
  <si>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</si>
  <si>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</si>
  <si>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</si>
  <si>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</si>
  <si>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</si>
  <si>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</si>
  <si>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</si>
  <si>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</si>
  <si>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</si>
  <si>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</si>
  <si>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</si>
  <si>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</si>
  <si>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</si>
  <si>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</si>
  <si>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</si>
  <si>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</si>
  <si>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</si>
  <si>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</si>
  <si>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</si>
  <si>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</si>
  <si>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</si>
  <si>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</si>
  <si>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</si>
  <si>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</si>
  <si>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</si>
  <si>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</si>
  <si>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</si>
  <si>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</si>
  <si>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</si>
  <si>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</si>
  <si>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</si>
  <si>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</si>
  <si>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</si>
  <si>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</si>
  <si>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</si>
  <si>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</si>
  <si>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</si>
  <si>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</si>
  <si>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</si>
  <si>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</si>
  <si>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</si>
  <si>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</si>
  <si>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</si>
  <si>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</si>
  <si>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</si>
  <si>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</si>
  <si>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</si>
  <si>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</si>
  <si>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</si>
  <si>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</si>
  <si>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</si>
  <si>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500</t>
  </si>
  <si>
    <t>Межбюджетные трансферты</t>
  </si>
  <si>
    <t>2010141870</t>
  </si>
  <si>
    <t>Коммунальное хозяйство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</si>
  <si>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</si>
  <si>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</si>
  <si>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</si>
  <si>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</si>
  <si>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</si>
  <si>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2021 год</t>
  </si>
  <si>
    <t>Содержание и обслуживание муниципальной казны</t>
  </si>
  <si>
    <t>0700109040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</si>
  <si>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</si>
  <si>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</si>
  <si>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</si>
  <si>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</si>
  <si>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</si>
  <si>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</si>
  <si>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</si>
  <si>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</si>
  <si>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Основное мероприятие "Мероприятия в области пожарной безопасности"</t>
  </si>
  <si>
    <t>2500200000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</si>
  <si>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</si>
  <si>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</si>
  <si>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</si>
  <si>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</si>
  <si>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</si>
  <si>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</si>
  <si>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</si>
  <si>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</si>
  <si>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</si>
  <si>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</si>
  <si>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</si>
  <si>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</si>
  <si>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</si>
  <si>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</si>
  <si>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Организация и содержание мест захоронения</t>
  </si>
  <si>
    <t>Основное мероприятие "Организация и содержание мест захоронения"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</si>
  <si>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</si>
  <si>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</si>
  <si>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</si>
  <si>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>от " 19 " декабря 2019 года № 36</t>
  </si>
  <si>
    <t>изменения</t>
  </si>
  <si>
    <t>с учетом изменений</t>
  </si>
  <si>
    <t>2400141200</t>
  </si>
  <si>
    <t>Мероприятия в области экологии и природопользования</t>
  </si>
  <si>
    <t>24001S2010</t>
  </si>
  <si>
    <t>Реализация проектов развития общественной инфраструктуры, основанных на местных инициативах за счет средств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</si>
  <si>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</si>
  <si>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</si>
  <si>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22001S2471</t>
  </si>
  <si>
    <t>22001S2472</t>
  </si>
  <si>
    <t>22001S2473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</si>
  <si>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</si>
  <si>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</si>
  <si>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</si>
  <si>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</si>
  <si>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аварийно-спасательных и аварийно-восстановительных работ в результате чрезвычайных ситуаций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</si>
  <si>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</si>
  <si>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</si>
  <si>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 Л.Н. Низамова   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</si>
  <si>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</si>
  <si>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</si>
  <si>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</si>
  <si>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</si>
  <si>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9999974000</t>
  </si>
  <si>
    <t>в редакции решения Совета от 15.12.2020 № 98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</si>
</sst>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K125" sqref="K125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1.875" style="2" customWidth="1"/>
    <col min="4" max="4" width="7.375" style="36" customWidth="1"/>
    <col min="5" max="5" width="12.00390625" style="36" customWidth="1"/>
    <col min="6" max="6" width="13.125" style="36" customWidth="1"/>
    <col min="7" max="7" width="11.75390625" style="36" customWidth="1"/>
    <col min="8" max="8" width="11.75390625" style="38" customWidth="1"/>
    <col min="9" max="9" width="9.125" style="35" customWidth="1"/>
  </cols>
  <sheetData>
    <row r="1" spans="1:9" ht="12.75">
      <c r="A1" s="22"/>
      <c r="B1" s="22"/>
      <c r="C1" s="23"/>
      <c r="D1" s="23"/>
      <c r="E1" s="23"/>
      <c r="F1" s="23"/>
      <c r="G1" s="23"/>
      <c r="H1" s="24" t="s">
        <v>40</v>
      </c>
      <c r="I1" s="25"/>
    </row>
    <row r="2" spans="1:9" ht="12.75">
      <c r="A2" s="22"/>
      <c r="B2" s="22"/>
      <c r="C2" s="25"/>
      <c r="D2" s="26"/>
      <c r="E2" s="26"/>
      <c r="F2" s="26"/>
      <c r="G2" s="26"/>
      <c r="H2" s="26" t="s">
        <v>28</v>
      </c>
      <c r="I2" s="25"/>
    </row>
    <row r="3" spans="1:9" ht="12.75">
      <c r="A3" s="22"/>
      <c r="B3" s="22"/>
      <c r="C3" s="25"/>
      <c r="D3" s="26"/>
      <c r="E3" s="26"/>
      <c r="F3" s="26"/>
      <c r="G3" s="26"/>
      <c r="H3" s="26" t="s">
        <v>109</v>
      </c>
      <c r="I3" s="25"/>
    </row>
    <row r="4" spans="1:9" ht="12.75">
      <c r="A4" s="22"/>
      <c r="B4" s="22"/>
      <c r="C4" s="25"/>
      <c r="D4" s="26"/>
      <c r="E4" s="26"/>
      <c r="F4" s="26"/>
      <c r="G4" s="26"/>
      <c r="H4" s="26" t="s">
        <v>2</v>
      </c>
      <c r="I4" s="25"/>
    </row>
    <row r="5" spans="1:9" ht="12.75">
      <c r="A5" s="22"/>
      <c r="B5" s="22"/>
      <c r="C5" s="25"/>
      <c r="D5" s="26"/>
      <c r="E5" s="26"/>
      <c r="F5" s="26"/>
      <c r="G5" s="26"/>
      <c r="H5" s="26" t="s">
        <v>143</v>
      </c>
      <c r="I5" s="25"/>
    </row>
    <row r="6" spans="1:9" ht="12.75">
      <c r="A6" s="22"/>
      <c r="B6" s="22"/>
      <c r="C6" s="25"/>
      <c r="D6" s="26"/>
      <c r="E6" s="26"/>
      <c r="F6" s="26"/>
      <c r="G6" s="26"/>
      <c r="H6" s="26" t="s">
        <v>110</v>
      </c>
      <c r="I6" s="25"/>
    </row>
    <row r="7" spans="1:9" ht="12.75">
      <c r="A7" s="22"/>
      <c r="B7" s="22"/>
      <c r="C7" s="25"/>
      <c r="D7" s="26"/>
      <c r="E7" s="26"/>
      <c r="F7" s="26"/>
      <c r="G7" s="26"/>
      <c r="H7" s="26" t="s">
        <v>29</v>
      </c>
      <c r="I7" s="25"/>
    </row>
    <row r="8" spans="1:9" ht="12.75">
      <c r="A8" s="22"/>
      <c r="B8" s="22"/>
      <c r="C8" s="25"/>
      <c r="D8" s="26"/>
      <c r="E8" s="26"/>
      <c r="F8" s="26"/>
      <c r="G8" s="26"/>
      <c r="H8" s="26" t="s">
        <v>129</v>
      </c>
      <c r="I8" s="25"/>
    </row>
    <row r="9" spans="1:9" ht="12.75" customHeight="1">
      <c r="A9" s="22"/>
      <c r="B9" s="22"/>
      <c r="C9" s="23"/>
      <c r="D9" s="27"/>
      <c r="E9" s="27"/>
      <c r="F9" s="27"/>
      <c r="G9" s="27"/>
      <c r="H9" s="26" t="s">
        <v>130</v>
      </c>
      <c r="I9" s="25"/>
    </row>
    <row r="10" spans="1:9" ht="12.75" customHeight="1">
      <c r="A10" s="22"/>
      <c r="B10" s="22"/>
      <c r="C10" s="23"/>
      <c r="D10" s="27"/>
      <c r="E10" s="56" t="s">
        <v>168</v>
      </c>
      <c r="F10" s="56"/>
      <c r="G10" s="56"/>
      <c r="H10" s="56"/>
      <c r="I10" s="25"/>
    </row>
    <row r="11" spans="1:9" ht="12.75">
      <c r="A11" s="22"/>
      <c r="B11" s="22"/>
      <c r="C11" s="28"/>
      <c r="D11" s="28"/>
      <c r="E11" s="28"/>
      <c r="F11" s="28"/>
      <c r="G11" s="28"/>
      <c r="H11" s="28"/>
      <c r="I11" s="25"/>
    </row>
    <row r="12" spans="1:9" ht="73.5" customHeight="1">
      <c r="A12" s="70" t="s">
        <v>131</v>
      </c>
      <c r="B12" s="70"/>
      <c r="C12" s="70"/>
      <c r="D12" s="70"/>
      <c r="E12" s="70"/>
      <c r="F12" s="70"/>
      <c r="G12" s="70"/>
      <c r="H12" s="70"/>
      <c r="I12" s="25"/>
    </row>
    <row r="13" spans="1:8" ht="13.5" customHeight="1">
      <c r="A13" s="8"/>
      <c r="B13" s="8"/>
      <c r="C13" s="8"/>
      <c r="D13" s="34"/>
      <c r="E13" s="34"/>
      <c r="F13" s="34"/>
      <c r="G13" s="34"/>
      <c r="H13" s="34"/>
    </row>
    <row r="14" ht="12.75">
      <c r="H14" s="37" t="s">
        <v>41</v>
      </c>
    </row>
    <row r="15" spans="1:8" ht="25.5" customHeight="1">
      <c r="A15" s="57" t="s">
        <v>0</v>
      </c>
      <c r="B15" s="60" t="s">
        <v>36</v>
      </c>
      <c r="C15" s="63" t="s">
        <v>37</v>
      </c>
      <c r="D15" s="63" t="s">
        <v>38</v>
      </c>
      <c r="E15" s="66" t="s">
        <v>9</v>
      </c>
      <c r="F15" s="66"/>
      <c r="G15" s="66"/>
      <c r="H15" s="66"/>
    </row>
    <row r="16" spans="1:8" ht="12.75" customHeight="1">
      <c r="A16" s="58"/>
      <c r="B16" s="61"/>
      <c r="C16" s="64"/>
      <c r="D16" s="64"/>
      <c r="E16" s="67" t="s">
        <v>101</v>
      </c>
      <c r="F16" s="67"/>
      <c r="G16" s="68" t="s">
        <v>111</v>
      </c>
      <c r="H16" s="68" t="s">
        <v>132</v>
      </c>
    </row>
    <row r="17" spans="1:8" ht="29.25" customHeight="1">
      <c r="A17" s="59"/>
      <c r="B17" s="62"/>
      <c r="C17" s="65"/>
      <c r="D17" s="65"/>
      <c r="E17" s="44" t="s">
        <v>144</v>
      </c>
      <c r="F17" s="44" t="s">
        <v>145</v>
      </c>
      <c r="G17" s="69"/>
      <c r="H17" s="69"/>
    </row>
    <row r="18" spans="1:8" ht="12.75">
      <c r="A18" s="29" t="s">
        <v>1</v>
      </c>
      <c r="B18" s="7"/>
      <c r="C18" s="7"/>
      <c r="D18" s="7"/>
      <c r="E18" s="46">
        <f>E19+E43+E49+E59+E74+E111+E119+E124+E135+E103+E132</f>
        <v>483731.70999999996</v>
      </c>
      <c r="F18" s="46">
        <f>F19+F43+F49+F59+F74+F111+F119+F124+F135+F103+F132</f>
        <v>13869127.27</v>
      </c>
      <c r="G18" s="46">
        <f>G19+G43+G49+G59+G74+G111+G119+G124+G135+G103</f>
        <v>5354700</v>
      </c>
      <c r="H18" s="46">
        <f>H19+H43+H49+H59+H74+H111+H119+H124+H135+H103</f>
        <v>5536200</v>
      </c>
    </row>
    <row r="19" spans="1:8" ht="12.75">
      <c r="A19" s="11" t="s">
        <v>17</v>
      </c>
      <c r="B19" s="15" t="s">
        <v>14</v>
      </c>
      <c r="C19" s="3"/>
      <c r="D19" s="7"/>
      <c r="E19" s="46">
        <f>E20+E25+E32+E36</f>
        <v>517922.13</v>
      </c>
      <c r="F19" s="46">
        <f>F20+F25+F32+F36</f>
        <v>4381288.94</v>
      </c>
      <c r="G19" s="46">
        <f>G20+G25+G32+G36</f>
        <v>2768900</v>
      </c>
      <c r="H19" s="46">
        <f>H20+H25+H32+H36</f>
        <v>2827100</v>
      </c>
    </row>
    <row r="20" spans="1:8" ht="25.5" customHeight="1">
      <c r="A20" s="12" t="s">
        <v>31</v>
      </c>
      <c r="B20" s="13" t="s">
        <v>30</v>
      </c>
      <c r="C20" s="14"/>
      <c r="D20" s="7"/>
      <c r="E20" s="45">
        <f aca="true" t="shared" si="0" ref="E20:H23">E21</f>
        <v>199564.57</v>
      </c>
      <c r="F20" s="45">
        <f t="shared" si="0"/>
        <v>1222630.68</v>
      </c>
      <c r="G20" s="45">
        <f t="shared" si="0"/>
        <v>818200</v>
      </c>
      <c r="H20" s="45">
        <f t="shared" si="0"/>
        <v>842200</v>
      </c>
    </row>
    <row r="21" spans="1:8" ht="43.5" customHeight="1">
      <c r="A21" s="12" t="s">
        <v>49</v>
      </c>
      <c r="B21" s="13" t="s">
        <v>30</v>
      </c>
      <c r="C21" s="14" t="s">
        <v>47</v>
      </c>
      <c r="D21" s="7"/>
      <c r="E21" s="45">
        <f>E22</f>
        <v>199564.57</v>
      </c>
      <c r="F21" s="45">
        <f>F22</f>
        <v>1222630.68</v>
      </c>
      <c r="G21" s="45">
        <f t="shared" si="0"/>
        <v>818200</v>
      </c>
      <c r="H21" s="45">
        <f t="shared" si="0"/>
        <v>842200</v>
      </c>
    </row>
    <row r="22" spans="1:8" ht="37.5" customHeight="1">
      <c r="A22" s="12" t="s">
        <v>48</v>
      </c>
      <c r="B22" s="13" t="s">
        <v>30</v>
      </c>
      <c r="C22" s="14" t="s">
        <v>86</v>
      </c>
      <c r="D22" s="7"/>
      <c r="E22" s="45">
        <f t="shared" si="0"/>
        <v>199564.57</v>
      </c>
      <c r="F22" s="45">
        <f t="shared" si="0"/>
        <v>1222630.68</v>
      </c>
      <c r="G22" s="45">
        <f t="shared" si="0"/>
        <v>818200</v>
      </c>
      <c r="H22" s="45">
        <f t="shared" si="0"/>
        <v>842200</v>
      </c>
    </row>
    <row r="23" spans="1:8" ht="12.75">
      <c r="A23" s="10" t="s">
        <v>42</v>
      </c>
      <c r="B23" s="13" t="s">
        <v>30</v>
      </c>
      <c r="C23" s="14" t="s">
        <v>87</v>
      </c>
      <c r="D23" s="3"/>
      <c r="E23" s="45">
        <f t="shared" si="0"/>
        <v>199564.57</v>
      </c>
      <c r="F23" s="45">
        <f t="shared" si="0"/>
        <v>1222630.68</v>
      </c>
      <c r="G23" s="45">
        <f t="shared" si="0"/>
        <v>818200</v>
      </c>
      <c r="H23" s="45">
        <f t="shared" si="0"/>
        <v>842200</v>
      </c>
    </row>
    <row r="24" spans="1:8" ht="51">
      <c r="A24" s="10" t="s">
        <v>6</v>
      </c>
      <c r="B24" s="13" t="s">
        <v>30</v>
      </c>
      <c r="C24" s="14" t="s">
        <v>87</v>
      </c>
      <c r="D24" s="3" t="s">
        <v>3</v>
      </c>
      <c r="E24" s="47">
        <v>199564.57</v>
      </c>
      <c r="F24" s="45">
        <f>788000+170162+64904.11+199564.57</f>
        <v>1222630.68</v>
      </c>
      <c r="G24" s="45">
        <v>818200</v>
      </c>
      <c r="H24" s="45">
        <v>842200</v>
      </c>
    </row>
    <row r="25" spans="1:8" ht="42.75" customHeight="1">
      <c r="A25" s="10" t="s">
        <v>20</v>
      </c>
      <c r="B25" s="13" t="s">
        <v>21</v>
      </c>
      <c r="C25" s="14"/>
      <c r="D25" s="3"/>
      <c r="E25" s="45">
        <f aca="true" t="shared" si="1" ref="E25:H27">E26</f>
        <v>329959.16</v>
      </c>
      <c r="F25" s="45">
        <f t="shared" si="1"/>
        <v>3125259.8600000003</v>
      </c>
      <c r="G25" s="45">
        <f t="shared" si="1"/>
        <v>1905700</v>
      </c>
      <c r="H25" s="45">
        <f t="shared" si="1"/>
        <v>1939900</v>
      </c>
    </row>
    <row r="26" spans="1:8" ht="42" customHeight="1">
      <c r="A26" s="12" t="s">
        <v>49</v>
      </c>
      <c r="B26" s="13" t="s">
        <v>21</v>
      </c>
      <c r="C26" s="14" t="s">
        <v>47</v>
      </c>
      <c r="D26" s="3"/>
      <c r="E26" s="45">
        <f t="shared" si="1"/>
        <v>329959.16</v>
      </c>
      <c r="F26" s="45">
        <f t="shared" si="1"/>
        <v>3125259.8600000003</v>
      </c>
      <c r="G26" s="45">
        <f t="shared" si="1"/>
        <v>1905700</v>
      </c>
      <c r="H26" s="45">
        <f t="shared" si="1"/>
        <v>1939900</v>
      </c>
    </row>
    <row r="27" spans="1:8" ht="38.25">
      <c r="A27" s="10" t="s">
        <v>50</v>
      </c>
      <c r="B27" s="13" t="s">
        <v>21</v>
      </c>
      <c r="C27" s="14" t="s">
        <v>88</v>
      </c>
      <c r="D27" s="3"/>
      <c r="E27" s="45">
        <f t="shared" si="1"/>
        <v>329959.16</v>
      </c>
      <c r="F27" s="45">
        <f t="shared" si="1"/>
        <v>3125259.8600000003</v>
      </c>
      <c r="G27" s="45">
        <f t="shared" si="1"/>
        <v>1905700</v>
      </c>
      <c r="H27" s="45">
        <f t="shared" si="1"/>
        <v>1939900</v>
      </c>
    </row>
    <row r="28" spans="1:8" ht="25.5">
      <c r="A28" s="10" t="s">
        <v>91</v>
      </c>
      <c r="B28" s="13" t="s">
        <v>21</v>
      </c>
      <c r="C28" s="14" t="s">
        <v>89</v>
      </c>
      <c r="D28" s="3"/>
      <c r="E28" s="45">
        <f>E29+E30+E31</f>
        <v>329959.16</v>
      </c>
      <c r="F28" s="45">
        <f>F29+F30+F31</f>
        <v>3125259.8600000003</v>
      </c>
      <c r="G28" s="45">
        <f>G29+G30+G31</f>
        <v>1905700</v>
      </c>
      <c r="H28" s="45">
        <f>H29+H30+H31</f>
        <v>1939900</v>
      </c>
    </row>
    <row r="29" spans="1:8" ht="54.75" customHeight="1">
      <c r="A29" s="10" t="s">
        <v>6</v>
      </c>
      <c r="B29" s="13" t="s">
        <v>21</v>
      </c>
      <c r="C29" s="14" t="s">
        <v>89</v>
      </c>
      <c r="D29" s="3" t="s">
        <v>3</v>
      </c>
      <c r="E29" s="47">
        <v>378774.06</v>
      </c>
      <c r="F29" s="45">
        <f>1079900+240138+289927.87+378774.06</f>
        <v>1988739.9300000002</v>
      </c>
      <c r="G29" s="45">
        <v>1121300</v>
      </c>
      <c r="H29" s="45">
        <v>1154300</v>
      </c>
    </row>
    <row r="30" spans="1:8" ht="25.5">
      <c r="A30" s="10" t="s">
        <v>93</v>
      </c>
      <c r="B30" s="13" t="s">
        <v>21</v>
      </c>
      <c r="C30" s="14" t="s">
        <v>89</v>
      </c>
      <c r="D30" s="3" t="s">
        <v>4</v>
      </c>
      <c r="E30" s="45">
        <v>-48814.9</v>
      </c>
      <c r="F30" s="45">
        <f>724500+550000+44500-19739.67-139525.5-48814.9</f>
        <v>1110919.9300000002</v>
      </c>
      <c r="G30" s="45">
        <v>725900</v>
      </c>
      <c r="H30" s="45">
        <v>727100</v>
      </c>
    </row>
    <row r="31" spans="1:8" ht="12.75">
      <c r="A31" s="10" t="s">
        <v>7</v>
      </c>
      <c r="B31" s="13" t="s">
        <v>21</v>
      </c>
      <c r="C31" s="14" t="s">
        <v>89</v>
      </c>
      <c r="D31" s="3" t="s">
        <v>5</v>
      </c>
      <c r="E31" s="47"/>
      <c r="F31" s="45">
        <f>58500-32900</f>
        <v>25600</v>
      </c>
      <c r="G31" s="45">
        <v>58500</v>
      </c>
      <c r="H31" s="45">
        <v>58500</v>
      </c>
    </row>
    <row r="32" spans="1:8" ht="12.75">
      <c r="A32" s="10" t="s">
        <v>27</v>
      </c>
      <c r="B32" s="13" t="s">
        <v>26</v>
      </c>
      <c r="C32" s="14"/>
      <c r="D32" s="3"/>
      <c r="E32" s="47"/>
      <c r="F32" s="45">
        <f aca="true" t="shared" si="2" ref="F32:H34">F33</f>
        <v>20000</v>
      </c>
      <c r="G32" s="45">
        <f t="shared" si="2"/>
        <v>20000</v>
      </c>
      <c r="H32" s="45">
        <f t="shared" si="2"/>
        <v>20000</v>
      </c>
    </row>
    <row r="33" spans="1:8" ht="12.75">
      <c r="A33" s="10" t="s">
        <v>10</v>
      </c>
      <c r="B33" s="13" t="s">
        <v>26</v>
      </c>
      <c r="C33" s="14" t="s">
        <v>43</v>
      </c>
      <c r="D33" s="3"/>
      <c r="E33" s="47"/>
      <c r="F33" s="45">
        <f t="shared" si="2"/>
        <v>20000</v>
      </c>
      <c r="G33" s="45">
        <f t="shared" si="2"/>
        <v>20000</v>
      </c>
      <c r="H33" s="45">
        <f t="shared" si="2"/>
        <v>20000</v>
      </c>
    </row>
    <row r="34" spans="1:8" ht="44.25" customHeight="1">
      <c r="A34" s="10" t="s">
        <v>8</v>
      </c>
      <c r="B34" s="13" t="s">
        <v>26</v>
      </c>
      <c r="C34" s="14" t="s">
        <v>44</v>
      </c>
      <c r="D34" s="3"/>
      <c r="E34" s="47"/>
      <c r="F34" s="45">
        <f t="shared" si="2"/>
        <v>20000</v>
      </c>
      <c r="G34" s="45">
        <f t="shared" si="2"/>
        <v>20000</v>
      </c>
      <c r="H34" s="45">
        <f t="shared" si="2"/>
        <v>20000</v>
      </c>
    </row>
    <row r="35" spans="1:8" ht="12.75">
      <c r="A35" s="10" t="s">
        <v>7</v>
      </c>
      <c r="B35" s="13" t="s">
        <v>26</v>
      </c>
      <c r="C35" s="14" t="s">
        <v>44</v>
      </c>
      <c r="D35" s="3" t="s">
        <v>5</v>
      </c>
      <c r="E35" s="47"/>
      <c r="F35" s="45">
        <v>20000</v>
      </c>
      <c r="G35" s="45">
        <v>20000</v>
      </c>
      <c r="H35" s="45">
        <v>20000</v>
      </c>
    </row>
    <row r="36" spans="1:8" ht="12.75">
      <c r="A36" s="10" t="s">
        <v>72</v>
      </c>
      <c r="B36" s="13" t="s">
        <v>73</v>
      </c>
      <c r="C36" s="14"/>
      <c r="D36" s="3"/>
      <c r="E36" s="45">
        <f>E37</f>
        <v>-11601.6</v>
      </c>
      <c r="F36" s="45">
        <f>F37</f>
        <v>13398.4</v>
      </c>
      <c r="G36" s="45">
        <f aca="true" t="shared" si="3" ref="G36:H39">G37</f>
        <v>25000</v>
      </c>
      <c r="H36" s="45">
        <f t="shared" si="3"/>
        <v>25000</v>
      </c>
    </row>
    <row r="37" spans="1:8" ht="51">
      <c r="A37" s="10" t="s">
        <v>74</v>
      </c>
      <c r="B37" s="13" t="s">
        <v>73</v>
      </c>
      <c r="C37" s="14" t="s">
        <v>75</v>
      </c>
      <c r="D37" s="3"/>
      <c r="E37" s="45">
        <f>E38</f>
        <v>-11601.6</v>
      </c>
      <c r="F37" s="45">
        <f>F38</f>
        <v>13398.4</v>
      </c>
      <c r="G37" s="45">
        <f t="shared" si="3"/>
        <v>25000</v>
      </c>
      <c r="H37" s="45">
        <f t="shared" si="3"/>
        <v>25000</v>
      </c>
    </row>
    <row r="38" spans="1:8" ht="38.25">
      <c r="A38" s="10" t="s">
        <v>76</v>
      </c>
      <c r="B38" s="13" t="s">
        <v>73</v>
      </c>
      <c r="C38" s="14" t="s">
        <v>77</v>
      </c>
      <c r="D38" s="3"/>
      <c r="E38" s="45">
        <f>E39+E41</f>
        <v>-11601.6</v>
      </c>
      <c r="F38" s="45">
        <f>F39+F41</f>
        <v>13398.4</v>
      </c>
      <c r="G38" s="45">
        <f>G39+G41</f>
        <v>25000</v>
      </c>
      <c r="H38" s="45">
        <f>H39+H41</f>
        <v>25000</v>
      </c>
    </row>
    <row r="39" spans="1:8" ht="38.25">
      <c r="A39" s="10" t="s">
        <v>90</v>
      </c>
      <c r="B39" s="13" t="s">
        <v>73</v>
      </c>
      <c r="C39" s="14" t="s">
        <v>78</v>
      </c>
      <c r="D39" s="3"/>
      <c r="E39" s="45">
        <f>E40</f>
        <v>-10000</v>
      </c>
      <c r="F39" s="45">
        <f>F40</f>
        <v>5000</v>
      </c>
      <c r="G39" s="45">
        <f t="shared" si="3"/>
        <v>15000</v>
      </c>
      <c r="H39" s="45">
        <f t="shared" si="3"/>
        <v>15000</v>
      </c>
    </row>
    <row r="40" spans="1:8" ht="25.5">
      <c r="A40" s="10" t="s">
        <v>93</v>
      </c>
      <c r="B40" s="13" t="s">
        <v>73</v>
      </c>
      <c r="C40" s="14" t="s">
        <v>78</v>
      </c>
      <c r="D40" s="3" t="s">
        <v>4</v>
      </c>
      <c r="E40" s="47">
        <v>-10000</v>
      </c>
      <c r="F40" s="45">
        <f>15000-10000</f>
        <v>5000</v>
      </c>
      <c r="G40" s="45">
        <v>15000</v>
      </c>
      <c r="H40" s="45">
        <v>15000</v>
      </c>
    </row>
    <row r="41" spans="1:8" ht="12.75">
      <c r="A41" s="10" t="s">
        <v>112</v>
      </c>
      <c r="B41" s="13" t="s">
        <v>73</v>
      </c>
      <c r="C41" s="33" t="s">
        <v>113</v>
      </c>
      <c r="D41" s="3"/>
      <c r="E41" s="45">
        <f>E42</f>
        <v>-1601.6</v>
      </c>
      <c r="F41" s="45">
        <f>F42</f>
        <v>8398.4</v>
      </c>
      <c r="G41" s="45">
        <f>G42</f>
        <v>10000</v>
      </c>
      <c r="H41" s="45">
        <f>H42</f>
        <v>10000</v>
      </c>
    </row>
    <row r="42" spans="1:8" ht="25.5">
      <c r="A42" s="10" t="s">
        <v>93</v>
      </c>
      <c r="B42" s="13" t="s">
        <v>73</v>
      </c>
      <c r="C42" s="33" t="s">
        <v>113</v>
      </c>
      <c r="D42" s="3" t="s">
        <v>4</v>
      </c>
      <c r="E42" s="47">
        <v>-1601.6</v>
      </c>
      <c r="F42" s="45">
        <f>10000-1601.6</f>
        <v>8398.4</v>
      </c>
      <c r="G42" s="45">
        <v>10000</v>
      </c>
      <c r="H42" s="45">
        <v>10000</v>
      </c>
    </row>
    <row r="43" spans="1:8" ht="12.75">
      <c r="A43" s="30" t="s">
        <v>81</v>
      </c>
      <c r="B43" s="15" t="s">
        <v>82</v>
      </c>
      <c r="C43" s="7"/>
      <c r="D43" s="7"/>
      <c r="E43" s="46">
        <f aca="true" t="shared" si="4" ref="E43:F45">E44</f>
        <v>648.12</v>
      </c>
      <c r="F43" s="46">
        <f t="shared" si="4"/>
        <v>324249.24</v>
      </c>
      <c r="G43" s="46">
        <f aca="true" t="shared" si="5" ref="G43:H45">G44</f>
        <v>292200</v>
      </c>
      <c r="H43" s="46">
        <f t="shared" si="5"/>
        <v>301500</v>
      </c>
    </row>
    <row r="44" spans="1:8" ht="12.75">
      <c r="A44" s="31" t="s">
        <v>83</v>
      </c>
      <c r="B44" s="13" t="s">
        <v>84</v>
      </c>
      <c r="C44" s="7"/>
      <c r="D44" s="7"/>
      <c r="E44" s="45">
        <f t="shared" si="4"/>
        <v>648.12</v>
      </c>
      <c r="F44" s="45">
        <f t="shared" si="4"/>
        <v>324249.24</v>
      </c>
      <c r="G44" s="45">
        <f t="shared" si="5"/>
        <v>292200</v>
      </c>
      <c r="H44" s="45">
        <f t="shared" si="5"/>
        <v>301500</v>
      </c>
    </row>
    <row r="45" spans="1:8" ht="24" customHeight="1">
      <c r="A45" s="21" t="s">
        <v>10</v>
      </c>
      <c r="B45" s="13" t="s">
        <v>84</v>
      </c>
      <c r="C45" s="7">
        <v>9999900000</v>
      </c>
      <c r="D45" s="7"/>
      <c r="E45" s="45">
        <f t="shared" si="4"/>
        <v>648.12</v>
      </c>
      <c r="F45" s="45">
        <f t="shared" si="4"/>
        <v>324249.24</v>
      </c>
      <c r="G45" s="45">
        <f t="shared" si="5"/>
        <v>292200</v>
      </c>
      <c r="H45" s="45">
        <f t="shared" si="5"/>
        <v>301500</v>
      </c>
    </row>
    <row r="46" spans="1:8" ht="25.5">
      <c r="A46" s="21" t="s">
        <v>92</v>
      </c>
      <c r="B46" s="13" t="s">
        <v>84</v>
      </c>
      <c r="C46" s="3" t="s">
        <v>85</v>
      </c>
      <c r="D46" s="3"/>
      <c r="E46" s="45">
        <f>E47+E48</f>
        <v>648.12</v>
      </c>
      <c r="F46" s="45">
        <f>F47+F48</f>
        <v>324249.24</v>
      </c>
      <c r="G46" s="45">
        <f>G47+G48</f>
        <v>292200</v>
      </c>
      <c r="H46" s="45">
        <f>H47+H48</f>
        <v>301500</v>
      </c>
    </row>
    <row r="47" spans="1:8" ht="51">
      <c r="A47" s="21" t="s">
        <v>6</v>
      </c>
      <c r="B47" s="13" t="s">
        <v>84</v>
      </c>
      <c r="C47" s="3" t="s">
        <v>85</v>
      </c>
      <c r="D47" s="3" t="s">
        <v>3</v>
      </c>
      <c r="E47" s="47">
        <v>648.12</v>
      </c>
      <c r="F47" s="45">
        <f>287500+32041.12+648.12</f>
        <v>320189.24</v>
      </c>
      <c r="G47" s="45">
        <v>289600</v>
      </c>
      <c r="H47" s="45">
        <v>298800</v>
      </c>
    </row>
    <row r="48" spans="1:9" ht="25.5">
      <c r="A48" s="21" t="s">
        <v>93</v>
      </c>
      <c r="B48" s="13" t="s">
        <v>84</v>
      </c>
      <c r="C48" s="3" t="s">
        <v>85</v>
      </c>
      <c r="D48" s="3" t="s">
        <v>4</v>
      </c>
      <c r="E48" s="47"/>
      <c r="F48" s="45">
        <f>2500+1560</f>
        <v>4060</v>
      </c>
      <c r="G48" s="45">
        <v>2600</v>
      </c>
      <c r="H48" s="45">
        <v>2700</v>
      </c>
      <c r="I48"/>
    </row>
    <row r="49" spans="1:8" ht="25.5">
      <c r="A49" s="11" t="s">
        <v>114</v>
      </c>
      <c r="B49" s="15" t="s">
        <v>115</v>
      </c>
      <c r="C49" s="3"/>
      <c r="D49" s="3"/>
      <c r="E49" s="46">
        <f>E50+E54</f>
        <v>42881.49</v>
      </c>
      <c r="F49" s="46">
        <f>F50+F54</f>
        <v>113178.04999999999</v>
      </c>
      <c r="G49" s="46">
        <f>G54</f>
        <v>30000</v>
      </c>
      <c r="H49" s="46">
        <f>H54</f>
        <v>30000</v>
      </c>
    </row>
    <row r="50" spans="1:8" ht="25.5">
      <c r="A50" s="43" t="s">
        <v>157</v>
      </c>
      <c r="B50" s="50" t="s">
        <v>158</v>
      </c>
      <c r="C50" s="3"/>
      <c r="D50" s="3"/>
      <c r="E50" s="51">
        <f aca="true" t="shared" si="6" ref="E50:F52">E51</f>
        <v>5000</v>
      </c>
      <c r="F50" s="51">
        <f t="shared" si="6"/>
        <v>15000</v>
      </c>
      <c r="G50" s="46"/>
      <c r="H50" s="46"/>
    </row>
    <row r="51" spans="1:8" ht="12.75">
      <c r="A51" s="21" t="s">
        <v>10</v>
      </c>
      <c r="B51" s="50" t="s">
        <v>158</v>
      </c>
      <c r="C51" s="7">
        <v>9999900000</v>
      </c>
      <c r="D51" s="3"/>
      <c r="E51" s="51">
        <f t="shared" si="6"/>
        <v>5000</v>
      </c>
      <c r="F51" s="51">
        <f t="shared" si="6"/>
        <v>15000</v>
      </c>
      <c r="G51" s="46"/>
      <c r="H51" s="46"/>
    </row>
    <row r="52" spans="1:8" ht="38.25">
      <c r="A52" s="10" t="s">
        <v>159</v>
      </c>
      <c r="B52" s="50" t="s">
        <v>158</v>
      </c>
      <c r="C52" s="7">
        <v>9999921920</v>
      </c>
      <c r="D52" s="3"/>
      <c r="E52" s="51">
        <f t="shared" si="6"/>
        <v>5000</v>
      </c>
      <c r="F52" s="51">
        <f t="shared" si="6"/>
        <v>15000</v>
      </c>
      <c r="G52" s="46"/>
      <c r="H52" s="46"/>
    </row>
    <row r="53" spans="1:8" ht="25.5">
      <c r="A53" s="10" t="s">
        <v>160</v>
      </c>
      <c r="B53" s="50" t="s">
        <v>158</v>
      </c>
      <c r="C53" s="7">
        <v>9999921920</v>
      </c>
      <c r="D53" s="3" t="s">
        <v>161</v>
      </c>
      <c r="E53" s="51">
        <v>5000</v>
      </c>
      <c r="F53" s="51">
        <f>10000+5000</f>
        <v>15000</v>
      </c>
      <c r="G53" s="46"/>
      <c r="H53" s="46"/>
    </row>
    <row r="54" spans="1:8" ht="12.75">
      <c r="A54" s="10" t="s">
        <v>116</v>
      </c>
      <c r="B54" s="13" t="s">
        <v>117</v>
      </c>
      <c r="C54" s="3"/>
      <c r="D54" s="3"/>
      <c r="E54" s="45">
        <f>E56</f>
        <v>37881.49</v>
      </c>
      <c r="F54" s="45">
        <f>F56</f>
        <v>98178.04999999999</v>
      </c>
      <c r="G54" s="45">
        <f>G56</f>
        <v>30000</v>
      </c>
      <c r="H54" s="45">
        <f>H56</f>
        <v>30000</v>
      </c>
    </row>
    <row r="55" spans="1:8" ht="38.25">
      <c r="A55" s="21" t="s">
        <v>118</v>
      </c>
      <c r="B55" s="13" t="s">
        <v>117</v>
      </c>
      <c r="C55" s="3" t="s">
        <v>119</v>
      </c>
      <c r="D55" s="3"/>
      <c r="E55" s="45">
        <f>E56</f>
        <v>37881.49</v>
      </c>
      <c r="F55" s="45">
        <f>F56</f>
        <v>98178.04999999999</v>
      </c>
      <c r="G55" s="45">
        <f>G56</f>
        <v>30000</v>
      </c>
      <c r="H55" s="45">
        <f>H56</f>
        <v>30000</v>
      </c>
    </row>
    <row r="56" spans="1:8" ht="25.5">
      <c r="A56" s="10" t="s">
        <v>122</v>
      </c>
      <c r="B56" s="13" t="s">
        <v>117</v>
      </c>
      <c r="C56" s="3" t="s">
        <v>123</v>
      </c>
      <c r="D56" s="3"/>
      <c r="E56" s="45">
        <f aca="true" t="shared" si="7" ref="E56:H57">E57</f>
        <v>37881.49</v>
      </c>
      <c r="F56" s="45">
        <f t="shared" si="7"/>
        <v>98178.04999999999</v>
      </c>
      <c r="G56" s="45">
        <f t="shared" si="7"/>
        <v>30000</v>
      </c>
      <c r="H56" s="45">
        <f t="shared" si="7"/>
        <v>30000</v>
      </c>
    </row>
    <row r="57" spans="1:8" ht="25.5">
      <c r="A57" s="10" t="s">
        <v>120</v>
      </c>
      <c r="B57" s="13" t="s">
        <v>117</v>
      </c>
      <c r="C57" s="3" t="s">
        <v>121</v>
      </c>
      <c r="D57" s="3"/>
      <c r="E57" s="45">
        <f t="shared" si="7"/>
        <v>37881.49</v>
      </c>
      <c r="F57" s="45">
        <f t="shared" si="7"/>
        <v>98178.04999999999</v>
      </c>
      <c r="G57" s="45">
        <f t="shared" si="7"/>
        <v>30000</v>
      </c>
      <c r="H57" s="45">
        <f t="shared" si="7"/>
        <v>30000</v>
      </c>
    </row>
    <row r="58" spans="1:8" ht="25.5">
      <c r="A58" s="21" t="s">
        <v>93</v>
      </c>
      <c r="B58" s="13" t="s">
        <v>117</v>
      </c>
      <c r="C58" s="3" t="s">
        <v>121</v>
      </c>
      <c r="D58" s="3" t="s">
        <v>4</v>
      </c>
      <c r="E58" s="45">
        <v>37881.49</v>
      </c>
      <c r="F58" s="45">
        <f>30000+36296-5999.44+37881.49</f>
        <v>98178.04999999999</v>
      </c>
      <c r="G58" s="45">
        <v>30000</v>
      </c>
      <c r="H58" s="45">
        <v>30000</v>
      </c>
    </row>
    <row r="59" spans="1:8" ht="12.75">
      <c r="A59" s="11" t="s">
        <v>62</v>
      </c>
      <c r="B59" s="15" t="s">
        <v>61</v>
      </c>
      <c r="C59" s="6"/>
      <c r="D59" s="6"/>
      <c r="E59" s="46">
        <f>E60</f>
        <v>23328</v>
      </c>
      <c r="F59" s="46">
        <f aca="true" t="shared" si="8" ref="E59:F63">F60</f>
        <v>4824382.32</v>
      </c>
      <c r="G59" s="45"/>
      <c r="H59" s="45"/>
    </row>
    <row r="60" spans="1:8" ht="12.75">
      <c r="A60" s="10" t="s">
        <v>64</v>
      </c>
      <c r="B60" s="13" t="s">
        <v>63</v>
      </c>
      <c r="C60" s="3"/>
      <c r="D60" s="3"/>
      <c r="E60" s="45">
        <f t="shared" si="8"/>
        <v>23328</v>
      </c>
      <c r="F60" s="45">
        <f t="shared" si="8"/>
        <v>4824382.32</v>
      </c>
      <c r="G60" s="45"/>
      <c r="H60" s="45"/>
    </row>
    <row r="61" spans="1:8" ht="38.25">
      <c r="A61" s="10" t="s">
        <v>67</v>
      </c>
      <c r="B61" s="13" t="s">
        <v>63</v>
      </c>
      <c r="C61" s="3" t="s">
        <v>65</v>
      </c>
      <c r="D61" s="3"/>
      <c r="E61" s="45">
        <f>E62+E65</f>
        <v>23328</v>
      </c>
      <c r="F61" s="45">
        <f>F62</f>
        <v>4824382.32</v>
      </c>
      <c r="G61" s="45"/>
      <c r="H61" s="45"/>
    </row>
    <row r="62" spans="1:8" ht="51">
      <c r="A62" s="10" t="s">
        <v>68</v>
      </c>
      <c r="B62" s="13" t="s">
        <v>63</v>
      </c>
      <c r="C62" s="3" t="s">
        <v>66</v>
      </c>
      <c r="D62" s="3"/>
      <c r="E62" s="45">
        <f>E63+E66</f>
        <v>23328</v>
      </c>
      <c r="F62" s="45">
        <f>F63+F65</f>
        <v>4824382.32</v>
      </c>
      <c r="G62" s="45"/>
      <c r="H62" s="45"/>
    </row>
    <row r="63" spans="1:8" ht="12.75">
      <c r="A63" s="10" t="s">
        <v>70</v>
      </c>
      <c r="B63" s="13" t="s">
        <v>63</v>
      </c>
      <c r="C63" s="3" t="s">
        <v>69</v>
      </c>
      <c r="D63" s="3"/>
      <c r="E63" s="45">
        <f t="shared" si="8"/>
        <v>23328</v>
      </c>
      <c r="F63" s="45">
        <f t="shared" si="8"/>
        <v>1352394.3199999998</v>
      </c>
      <c r="G63" s="45"/>
      <c r="H63" s="45"/>
    </row>
    <row r="64" spans="1:8" ht="25.5">
      <c r="A64" s="21" t="s">
        <v>93</v>
      </c>
      <c r="B64" s="13" t="s">
        <v>63</v>
      </c>
      <c r="C64" s="3" t="s">
        <v>69</v>
      </c>
      <c r="D64" s="3" t="s">
        <v>4</v>
      </c>
      <c r="E64" s="45">
        <v>23328</v>
      </c>
      <c r="F64" s="45">
        <f>499900+641166.32+188000+23328</f>
        <v>1352394.3199999998</v>
      </c>
      <c r="G64" s="45"/>
      <c r="H64" s="45"/>
    </row>
    <row r="65" spans="1:8" ht="25.5">
      <c r="A65" s="49" t="s">
        <v>107</v>
      </c>
      <c r="B65" s="13" t="s">
        <v>63</v>
      </c>
      <c r="C65" s="3" t="s">
        <v>66</v>
      </c>
      <c r="D65" s="3"/>
      <c r="E65" s="45">
        <f>E68+E70+E72</f>
        <v>0</v>
      </c>
      <c r="F65" s="45">
        <f>F66+F68+F70+F72</f>
        <v>3471988</v>
      </c>
      <c r="G65" s="45"/>
      <c r="H65" s="45"/>
    </row>
    <row r="66" spans="1:8" ht="38.25">
      <c r="A66" s="21" t="s">
        <v>156</v>
      </c>
      <c r="B66" s="13" t="s">
        <v>63</v>
      </c>
      <c r="C66" s="7" t="s">
        <v>155</v>
      </c>
      <c r="D66" s="3"/>
      <c r="E66" s="45">
        <f>E67</f>
        <v>0</v>
      </c>
      <c r="F66" s="45">
        <f>F67</f>
        <v>2521980</v>
      </c>
      <c r="G66" s="45"/>
      <c r="H66" s="45"/>
    </row>
    <row r="67" spans="1:8" ht="25.5">
      <c r="A67" s="21" t="s">
        <v>93</v>
      </c>
      <c r="B67" s="13" t="s">
        <v>63</v>
      </c>
      <c r="C67" s="7" t="s">
        <v>155</v>
      </c>
      <c r="D67" s="3" t="s">
        <v>4</v>
      </c>
      <c r="E67" s="45"/>
      <c r="F67" s="45">
        <f>2190000+200000+131980</f>
        <v>2521980</v>
      </c>
      <c r="G67" s="45"/>
      <c r="H67" s="45"/>
    </row>
    <row r="68" spans="1:8" ht="38.25">
      <c r="A68" s="49" t="s">
        <v>149</v>
      </c>
      <c r="B68" s="13" t="s">
        <v>63</v>
      </c>
      <c r="C68" s="7" t="s">
        <v>152</v>
      </c>
      <c r="D68" s="3"/>
      <c r="E68" s="48">
        <f>E69</f>
        <v>0</v>
      </c>
      <c r="F68" s="48">
        <f>F69</f>
        <v>809208</v>
      </c>
      <c r="G68" s="45"/>
      <c r="H68" s="45"/>
    </row>
    <row r="69" spans="1:8" ht="25.5">
      <c r="A69" s="49" t="s">
        <v>93</v>
      </c>
      <c r="B69" s="13" t="s">
        <v>63</v>
      </c>
      <c r="C69" s="7" t="s">
        <v>152</v>
      </c>
      <c r="D69" s="3" t="s">
        <v>4</v>
      </c>
      <c r="E69" s="48"/>
      <c r="F69" s="48">
        <v>809208</v>
      </c>
      <c r="G69" s="45"/>
      <c r="H69" s="45"/>
    </row>
    <row r="70" spans="1:8" ht="38.25">
      <c r="A70" s="49" t="s">
        <v>150</v>
      </c>
      <c r="B70" s="13" t="s">
        <v>63</v>
      </c>
      <c r="C70" s="7" t="s">
        <v>153</v>
      </c>
      <c r="D70" s="3"/>
      <c r="E70" s="48">
        <f>E71</f>
        <v>0</v>
      </c>
      <c r="F70" s="48">
        <f>F71</f>
        <v>70400</v>
      </c>
      <c r="G70" s="45"/>
      <c r="H70" s="45"/>
    </row>
    <row r="71" spans="1:8" ht="25.5">
      <c r="A71" s="49" t="s">
        <v>93</v>
      </c>
      <c r="B71" s="13" t="s">
        <v>63</v>
      </c>
      <c r="C71" s="7" t="s">
        <v>153</v>
      </c>
      <c r="D71" s="3" t="s">
        <v>4</v>
      </c>
      <c r="E71" s="48"/>
      <c r="F71" s="48">
        <v>70400</v>
      </c>
      <c r="G71" s="45"/>
      <c r="H71" s="45"/>
    </row>
    <row r="72" spans="1:8" ht="38.25">
      <c r="A72" s="49" t="s">
        <v>151</v>
      </c>
      <c r="B72" s="13" t="s">
        <v>63</v>
      </c>
      <c r="C72" s="7" t="s">
        <v>154</v>
      </c>
      <c r="D72" s="3"/>
      <c r="E72" s="48">
        <f>E73</f>
        <v>0</v>
      </c>
      <c r="F72" s="48">
        <f>F73</f>
        <v>70400</v>
      </c>
      <c r="G72" s="45"/>
      <c r="H72" s="45"/>
    </row>
    <row r="73" spans="1:8" ht="25.5">
      <c r="A73" s="49" t="s">
        <v>93</v>
      </c>
      <c r="B73" s="13" t="s">
        <v>63</v>
      </c>
      <c r="C73" s="7" t="s">
        <v>154</v>
      </c>
      <c r="D73" s="3" t="s">
        <v>4</v>
      </c>
      <c r="E73" s="48"/>
      <c r="F73" s="48">
        <v>70400</v>
      </c>
      <c r="G73" s="45"/>
      <c r="H73" s="45"/>
    </row>
    <row r="74" spans="1:8" ht="12.75">
      <c r="A74" s="11" t="s">
        <v>18</v>
      </c>
      <c r="B74" s="15" t="s">
        <v>15</v>
      </c>
      <c r="C74" s="7"/>
      <c r="D74" s="7"/>
      <c r="E74" s="46">
        <f>E75+E81+E98</f>
        <v>-37700.029999999984</v>
      </c>
      <c r="F74" s="46">
        <f>F75+F81+F98</f>
        <v>3070929.13</v>
      </c>
      <c r="G74" s="46">
        <f>G75+G81+G98</f>
        <v>1975000</v>
      </c>
      <c r="H74" s="46">
        <f>H75+H81+H98</f>
        <v>1973800</v>
      </c>
    </row>
    <row r="75" spans="1:8" ht="18" customHeight="1">
      <c r="A75" s="21" t="s">
        <v>105</v>
      </c>
      <c r="B75" s="19" t="s">
        <v>106</v>
      </c>
      <c r="C75" s="20"/>
      <c r="D75" s="20"/>
      <c r="E75" s="45">
        <f>E76</f>
        <v>9834.77</v>
      </c>
      <c r="F75" s="45">
        <f>F76</f>
        <v>1028415.6300000001</v>
      </c>
      <c r="G75" s="45">
        <f>G76</f>
        <v>0</v>
      </c>
      <c r="H75" s="45">
        <f>H76</f>
        <v>0</v>
      </c>
    </row>
    <row r="76" spans="1:8" ht="25.5" customHeight="1">
      <c r="A76" s="12" t="s">
        <v>71</v>
      </c>
      <c r="B76" s="19" t="s">
        <v>106</v>
      </c>
      <c r="C76" s="20">
        <v>2300000000</v>
      </c>
      <c r="D76" s="20"/>
      <c r="E76" s="45">
        <f>E77</f>
        <v>9834.77</v>
      </c>
      <c r="F76" s="45">
        <f>F77</f>
        <v>1028415.6300000001</v>
      </c>
      <c r="G76" s="45">
        <f aca="true" t="shared" si="9" ref="G76:H78">G77</f>
        <v>0</v>
      </c>
      <c r="H76" s="45">
        <f t="shared" si="9"/>
        <v>0</v>
      </c>
    </row>
    <row r="77" spans="1:8" ht="24.75" customHeight="1">
      <c r="A77" s="10" t="s">
        <v>107</v>
      </c>
      <c r="B77" s="19" t="s">
        <v>106</v>
      </c>
      <c r="C77" s="20">
        <v>2300300000</v>
      </c>
      <c r="D77" s="20"/>
      <c r="E77" s="45">
        <f>E78</f>
        <v>9834.77</v>
      </c>
      <c r="F77" s="45">
        <f>F78</f>
        <v>1028415.6300000001</v>
      </c>
      <c r="G77" s="45">
        <f t="shared" si="9"/>
        <v>0</v>
      </c>
      <c r="H77" s="45">
        <f t="shared" si="9"/>
        <v>0</v>
      </c>
    </row>
    <row r="78" spans="1:8" ht="21.75" customHeight="1">
      <c r="A78" s="10" t="s">
        <v>108</v>
      </c>
      <c r="B78" s="19" t="s">
        <v>106</v>
      </c>
      <c r="C78" s="20">
        <v>2300303560</v>
      </c>
      <c r="D78" s="20"/>
      <c r="E78" s="45">
        <f>E79+E80</f>
        <v>9834.77</v>
      </c>
      <c r="F78" s="45">
        <f>F79+F80</f>
        <v>1028415.6300000001</v>
      </c>
      <c r="G78" s="45">
        <f t="shared" si="9"/>
        <v>0</v>
      </c>
      <c r="H78" s="45">
        <f t="shared" si="9"/>
        <v>0</v>
      </c>
    </row>
    <row r="79" spans="1:8" ht="27" customHeight="1">
      <c r="A79" s="21" t="s">
        <v>93</v>
      </c>
      <c r="B79" s="19" t="s">
        <v>106</v>
      </c>
      <c r="C79" s="20">
        <v>2300303560</v>
      </c>
      <c r="D79" s="20">
        <v>200</v>
      </c>
      <c r="E79" s="45">
        <v>9834.77</v>
      </c>
      <c r="F79" s="45">
        <f>197556+135199+371314.53+139119.4+144399.63+9834.77</f>
        <v>997423.3300000001</v>
      </c>
      <c r="G79" s="45">
        <v>0</v>
      </c>
      <c r="H79" s="45">
        <v>0</v>
      </c>
    </row>
    <row r="80" spans="1:8" ht="13.5" customHeight="1">
      <c r="A80" s="10" t="s">
        <v>7</v>
      </c>
      <c r="B80" s="19" t="s">
        <v>106</v>
      </c>
      <c r="C80" s="20">
        <v>2300303560</v>
      </c>
      <c r="D80" s="20">
        <v>800</v>
      </c>
      <c r="E80" s="45"/>
      <c r="F80" s="45">
        <f>15496.15+15496.15</f>
        <v>30992.3</v>
      </c>
      <c r="G80" s="45"/>
      <c r="H80" s="45"/>
    </row>
    <row r="81" spans="1:8" ht="12.75">
      <c r="A81" s="12" t="s">
        <v>25</v>
      </c>
      <c r="B81" s="19" t="s">
        <v>24</v>
      </c>
      <c r="C81" s="20"/>
      <c r="D81" s="20"/>
      <c r="E81" s="45">
        <f>E82</f>
        <v>-47534.79999999999</v>
      </c>
      <c r="F81" s="45">
        <f>F82</f>
        <v>2042513.5</v>
      </c>
      <c r="G81" s="45">
        <f>G82</f>
        <v>1475000</v>
      </c>
      <c r="H81" s="45">
        <f>H82</f>
        <v>1473800</v>
      </c>
    </row>
    <row r="82" spans="1:8" ht="38.25">
      <c r="A82" s="12" t="s">
        <v>51</v>
      </c>
      <c r="B82" s="19" t="s">
        <v>24</v>
      </c>
      <c r="C82" s="20">
        <v>2400000000</v>
      </c>
      <c r="D82" s="20"/>
      <c r="E82" s="45">
        <f>E83+E88+E94</f>
        <v>-47534.79999999999</v>
      </c>
      <c r="F82" s="45">
        <f>F83+F88+F94</f>
        <v>2042513.5</v>
      </c>
      <c r="G82" s="45">
        <f>G83+G88+G94</f>
        <v>1475000</v>
      </c>
      <c r="H82" s="45">
        <f>H83+H88+H94</f>
        <v>1473800</v>
      </c>
    </row>
    <row r="83" spans="1:8" ht="25.5">
      <c r="A83" s="12" t="s">
        <v>52</v>
      </c>
      <c r="B83" s="13" t="s">
        <v>24</v>
      </c>
      <c r="C83" s="7">
        <v>2400100000</v>
      </c>
      <c r="D83" s="7"/>
      <c r="E83" s="45">
        <f>E84+E86</f>
        <v>74668.82</v>
      </c>
      <c r="F83" s="45">
        <f>F84+F86</f>
        <v>844101.31</v>
      </c>
      <c r="G83" s="45">
        <f>G84+G86</f>
        <v>480800</v>
      </c>
      <c r="H83" s="45">
        <f>H84+H86</f>
        <v>467100</v>
      </c>
    </row>
    <row r="84" spans="1:8" ht="25.5">
      <c r="A84" s="12" t="s">
        <v>13</v>
      </c>
      <c r="B84" s="13" t="s">
        <v>24</v>
      </c>
      <c r="C84" s="7">
        <v>2400106050</v>
      </c>
      <c r="D84" s="7"/>
      <c r="E84" s="45">
        <f>E85</f>
        <v>74668.82</v>
      </c>
      <c r="F84" s="45">
        <f>F85</f>
        <v>647101.31</v>
      </c>
      <c r="G84" s="45">
        <f>G85</f>
        <v>480800</v>
      </c>
      <c r="H84" s="45">
        <f>H85</f>
        <v>467100</v>
      </c>
    </row>
    <row r="85" spans="1:8" ht="25.5">
      <c r="A85" s="21" t="s">
        <v>93</v>
      </c>
      <c r="B85" s="13" t="s">
        <v>24</v>
      </c>
      <c r="C85" s="7">
        <v>2400106050</v>
      </c>
      <c r="D85" s="3" t="s">
        <v>4</v>
      </c>
      <c r="E85" s="47">
        <v>74668.82</v>
      </c>
      <c r="F85" s="47">
        <f>494700-15781.46+242699+122652.44-346300+39770.01+8779.12+25913.38+74668.82</f>
        <v>647101.31</v>
      </c>
      <c r="G85" s="45">
        <v>480800</v>
      </c>
      <c r="H85" s="45">
        <v>467100</v>
      </c>
    </row>
    <row r="86" spans="1:8" ht="38.25">
      <c r="A86" s="21" t="s">
        <v>94</v>
      </c>
      <c r="B86" s="13" t="s">
        <v>24</v>
      </c>
      <c r="C86" s="7" t="s">
        <v>148</v>
      </c>
      <c r="D86" s="7"/>
      <c r="E86" s="48">
        <f>E87</f>
        <v>0</v>
      </c>
      <c r="F86" s="48">
        <f>F87</f>
        <v>197000</v>
      </c>
      <c r="G86" s="45"/>
      <c r="H86" s="45"/>
    </row>
    <row r="87" spans="1:8" ht="25.5">
      <c r="A87" s="21" t="s">
        <v>93</v>
      </c>
      <c r="B87" s="13" t="s">
        <v>24</v>
      </c>
      <c r="C87" s="7" t="s">
        <v>148</v>
      </c>
      <c r="D87" s="3" t="s">
        <v>4</v>
      </c>
      <c r="E87" s="47"/>
      <c r="F87" s="47">
        <v>197000</v>
      </c>
      <c r="G87" s="45"/>
      <c r="H87" s="45"/>
    </row>
    <row r="88" spans="1:8" ht="25.5">
      <c r="A88" s="10" t="s">
        <v>53</v>
      </c>
      <c r="B88" s="13" t="s">
        <v>24</v>
      </c>
      <c r="C88" s="7">
        <v>2400200000</v>
      </c>
      <c r="D88" s="3"/>
      <c r="E88" s="45">
        <f>E89+E91</f>
        <v>-122203.62</v>
      </c>
      <c r="F88" s="45">
        <f>F89+F91</f>
        <v>1194380.88</v>
      </c>
      <c r="G88" s="45">
        <f>G89+G91</f>
        <v>878200</v>
      </c>
      <c r="H88" s="45">
        <f>H89+H91</f>
        <v>890700</v>
      </c>
    </row>
    <row r="89" spans="1:8" ht="25.5">
      <c r="A89" s="10" t="s">
        <v>13</v>
      </c>
      <c r="B89" s="13" t="s">
        <v>24</v>
      </c>
      <c r="C89" s="7">
        <v>2400206050</v>
      </c>
      <c r="D89" s="3"/>
      <c r="E89" s="45">
        <f>E90</f>
        <v>136296.38</v>
      </c>
      <c r="F89" s="45">
        <f>F90</f>
        <v>1194380.88</v>
      </c>
      <c r="G89" s="45">
        <f>G90</f>
        <v>590100</v>
      </c>
      <c r="H89" s="45">
        <f>H90</f>
        <v>602600</v>
      </c>
    </row>
    <row r="90" spans="1:8" ht="25.5">
      <c r="A90" s="21" t="s">
        <v>93</v>
      </c>
      <c r="B90" s="13" t="s">
        <v>24</v>
      </c>
      <c r="C90" s="7">
        <v>2400206050</v>
      </c>
      <c r="D90" s="3" t="s">
        <v>4</v>
      </c>
      <c r="E90" s="45">
        <v>136296.38</v>
      </c>
      <c r="F90" s="45">
        <f>577600+397482.67-14900+309+87848.67+9744.16+136296.38</f>
        <v>1194380.88</v>
      </c>
      <c r="G90" s="45">
        <v>590100</v>
      </c>
      <c r="H90" s="45">
        <v>602600</v>
      </c>
    </row>
    <row r="91" spans="1:9" ht="25.5">
      <c r="A91" s="43" t="s">
        <v>140</v>
      </c>
      <c r="B91" s="13" t="s">
        <v>24</v>
      </c>
      <c r="C91" s="7" t="s">
        <v>141</v>
      </c>
      <c r="D91" s="3"/>
      <c r="E91" s="45">
        <f aca="true" t="shared" si="10" ref="E91:H92">E92</f>
        <v>-258500</v>
      </c>
      <c r="F91" s="45">
        <f t="shared" si="10"/>
        <v>0</v>
      </c>
      <c r="G91" s="45">
        <f t="shared" si="10"/>
        <v>288100</v>
      </c>
      <c r="H91" s="45">
        <f t="shared" si="10"/>
        <v>288100</v>
      </c>
      <c r="I91"/>
    </row>
    <row r="92" spans="1:9" ht="20.25" customHeight="1">
      <c r="A92" s="10" t="s">
        <v>142</v>
      </c>
      <c r="B92" s="13" t="s">
        <v>24</v>
      </c>
      <c r="C92" s="7" t="s">
        <v>141</v>
      </c>
      <c r="D92" s="3"/>
      <c r="E92" s="45">
        <f t="shared" si="10"/>
        <v>-258500</v>
      </c>
      <c r="F92" s="45">
        <f t="shared" si="10"/>
        <v>0</v>
      </c>
      <c r="G92" s="45">
        <f t="shared" si="10"/>
        <v>288100</v>
      </c>
      <c r="H92" s="45">
        <f t="shared" si="10"/>
        <v>288100</v>
      </c>
      <c r="I92"/>
    </row>
    <row r="93" spans="1:9" ht="25.5">
      <c r="A93" s="21" t="s">
        <v>93</v>
      </c>
      <c r="B93" s="13" t="s">
        <v>24</v>
      </c>
      <c r="C93" s="7" t="s">
        <v>141</v>
      </c>
      <c r="D93" s="3" t="s">
        <v>4</v>
      </c>
      <c r="E93" s="45">
        <v>-258500</v>
      </c>
      <c r="F93" s="45">
        <f>288100-29600-258500</f>
        <v>0</v>
      </c>
      <c r="G93" s="45">
        <v>288100</v>
      </c>
      <c r="H93" s="45">
        <v>288100</v>
      </c>
      <c r="I93"/>
    </row>
    <row r="94" spans="1:8" ht="25.5">
      <c r="A94" s="10" t="s">
        <v>139</v>
      </c>
      <c r="B94" s="13" t="s">
        <v>24</v>
      </c>
      <c r="C94" s="7">
        <v>2400300000</v>
      </c>
      <c r="D94" s="3"/>
      <c r="E94" s="45">
        <f>E95</f>
        <v>0</v>
      </c>
      <c r="F94" s="45">
        <f>F95</f>
        <v>4031.3099999999977</v>
      </c>
      <c r="G94" s="45">
        <f>G95</f>
        <v>116000</v>
      </c>
      <c r="H94" s="45">
        <f>H95</f>
        <v>116000</v>
      </c>
    </row>
    <row r="95" spans="1:8" ht="12.75">
      <c r="A95" s="10" t="s">
        <v>138</v>
      </c>
      <c r="B95" s="13" t="s">
        <v>24</v>
      </c>
      <c r="C95" s="7">
        <v>2400306400</v>
      </c>
      <c r="D95" s="3"/>
      <c r="E95" s="45">
        <f>E96+E97</f>
        <v>0</v>
      </c>
      <c r="F95" s="45">
        <f>F96+F97</f>
        <v>4031.3099999999977</v>
      </c>
      <c r="G95" s="45">
        <f>G96+G97</f>
        <v>116000</v>
      </c>
      <c r="H95" s="45">
        <f>H96+H97</f>
        <v>116000</v>
      </c>
    </row>
    <row r="96" spans="1:8" ht="25.5">
      <c r="A96" s="21" t="s">
        <v>93</v>
      </c>
      <c r="B96" s="13" t="s">
        <v>24</v>
      </c>
      <c r="C96" s="7">
        <v>2400306400</v>
      </c>
      <c r="D96" s="3" t="s">
        <v>4</v>
      </c>
      <c r="E96" s="45"/>
      <c r="F96" s="45">
        <v>0</v>
      </c>
      <c r="G96" s="45">
        <v>50000</v>
      </c>
      <c r="H96" s="45">
        <v>50000</v>
      </c>
    </row>
    <row r="97" spans="1:8" ht="12.75">
      <c r="A97" s="21" t="s">
        <v>7</v>
      </c>
      <c r="B97" s="13" t="s">
        <v>24</v>
      </c>
      <c r="C97" s="7">
        <v>2400306400</v>
      </c>
      <c r="D97" s="3" t="s">
        <v>5</v>
      </c>
      <c r="E97" s="47"/>
      <c r="F97" s="45">
        <f>66000-60079.01-1889.68</f>
        <v>4031.3099999999977</v>
      </c>
      <c r="G97" s="45">
        <v>66000</v>
      </c>
      <c r="H97" s="45">
        <v>66000</v>
      </c>
    </row>
    <row r="98" spans="1:8" ht="25.5">
      <c r="A98" s="10" t="s">
        <v>79</v>
      </c>
      <c r="B98" s="13" t="s">
        <v>80</v>
      </c>
      <c r="C98" s="7"/>
      <c r="D98" s="3"/>
      <c r="E98" s="47"/>
      <c r="F98" s="45">
        <f aca="true" t="shared" si="11" ref="F98:H101">F99</f>
        <v>0</v>
      </c>
      <c r="G98" s="45">
        <f t="shared" si="11"/>
        <v>500000</v>
      </c>
      <c r="H98" s="45">
        <f t="shared" si="11"/>
        <v>500000</v>
      </c>
    </row>
    <row r="99" spans="1:8" ht="38.25">
      <c r="A99" s="12" t="s">
        <v>51</v>
      </c>
      <c r="B99" s="13" t="s">
        <v>80</v>
      </c>
      <c r="C99" s="7">
        <v>2400000000</v>
      </c>
      <c r="D99" s="7"/>
      <c r="E99" s="52"/>
      <c r="F99" s="45">
        <f t="shared" si="11"/>
        <v>0</v>
      </c>
      <c r="G99" s="45">
        <f t="shared" si="11"/>
        <v>500000</v>
      </c>
      <c r="H99" s="45">
        <f t="shared" si="11"/>
        <v>500000</v>
      </c>
    </row>
    <row r="100" spans="1:8" ht="25.5">
      <c r="A100" s="12" t="s">
        <v>52</v>
      </c>
      <c r="B100" s="13" t="s">
        <v>80</v>
      </c>
      <c r="C100" s="7">
        <v>2400100000</v>
      </c>
      <c r="D100" s="7"/>
      <c r="E100" s="52"/>
      <c r="F100" s="45">
        <f t="shared" si="11"/>
        <v>0</v>
      </c>
      <c r="G100" s="45">
        <f t="shared" si="11"/>
        <v>500000</v>
      </c>
      <c r="H100" s="45">
        <f t="shared" si="11"/>
        <v>500000</v>
      </c>
    </row>
    <row r="101" spans="1:8" ht="63.75">
      <c r="A101" s="10" t="s">
        <v>55</v>
      </c>
      <c r="B101" s="13" t="s">
        <v>80</v>
      </c>
      <c r="C101" s="3" t="s">
        <v>54</v>
      </c>
      <c r="D101" s="3"/>
      <c r="E101" s="47"/>
      <c r="F101" s="45">
        <f t="shared" si="11"/>
        <v>0</v>
      </c>
      <c r="G101" s="45">
        <f t="shared" si="11"/>
        <v>500000</v>
      </c>
      <c r="H101" s="45">
        <f t="shared" si="11"/>
        <v>500000</v>
      </c>
    </row>
    <row r="102" spans="1:8" ht="25.5">
      <c r="A102" s="21" t="s">
        <v>93</v>
      </c>
      <c r="B102" s="13" t="s">
        <v>80</v>
      </c>
      <c r="C102" s="3" t="s">
        <v>54</v>
      </c>
      <c r="D102" s="3" t="s">
        <v>4</v>
      </c>
      <c r="E102" s="47"/>
      <c r="F102" s="45">
        <v>0</v>
      </c>
      <c r="G102" s="45">
        <v>500000</v>
      </c>
      <c r="H102" s="45">
        <v>500000</v>
      </c>
    </row>
    <row r="103" spans="1:13" ht="12.75">
      <c r="A103" s="32" t="s">
        <v>133</v>
      </c>
      <c r="B103" s="15" t="s">
        <v>134</v>
      </c>
      <c r="C103" s="3"/>
      <c r="D103" s="3"/>
      <c r="E103" s="46">
        <f aca="true" t="shared" si="12" ref="E103:H104">E104</f>
        <v>-62516</v>
      </c>
      <c r="F103" s="46">
        <f t="shared" si="12"/>
        <v>1001183.84</v>
      </c>
      <c r="G103" s="46">
        <f t="shared" si="12"/>
        <v>0</v>
      </c>
      <c r="H103" s="46">
        <f t="shared" si="12"/>
        <v>0</v>
      </c>
      <c r="I103"/>
      <c r="K103" s="40"/>
      <c r="L103" s="40"/>
      <c r="M103" s="40"/>
    </row>
    <row r="104" spans="1:13" ht="12.75">
      <c r="A104" s="21" t="s">
        <v>135</v>
      </c>
      <c r="B104" s="13" t="s">
        <v>136</v>
      </c>
      <c r="C104" s="3"/>
      <c r="D104" s="3"/>
      <c r="E104" s="45">
        <f t="shared" si="12"/>
        <v>-62516</v>
      </c>
      <c r="F104" s="45">
        <f t="shared" si="12"/>
        <v>1001183.84</v>
      </c>
      <c r="G104" s="45">
        <f t="shared" si="12"/>
        <v>0</v>
      </c>
      <c r="H104" s="45">
        <f t="shared" si="12"/>
        <v>0</v>
      </c>
      <c r="I104"/>
      <c r="K104" s="40"/>
      <c r="L104" s="40"/>
      <c r="M104" s="40"/>
    </row>
    <row r="105" spans="1:13" ht="38.25">
      <c r="A105" s="41" t="s">
        <v>51</v>
      </c>
      <c r="B105" s="13" t="s">
        <v>136</v>
      </c>
      <c r="C105" s="7">
        <v>2400000000</v>
      </c>
      <c r="D105" s="3"/>
      <c r="E105" s="45">
        <f>E106+E109</f>
        <v>-62516</v>
      </c>
      <c r="F105" s="45">
        <f>F106+F109</f>
        <v>1001183.84</v>
      </c>
      <c r="G105" s="45">
        <f>G109</f>
        <v>0</v>
      </c>
      <c r="H105" s="45">
        <f>H109</f>
        <v>0</v>
      </c>
      <c r="I105"/>
      <c r="K105" s="40"/>
      <c r="L105" s="40"/>
      <c r="M105" s="40"/>
    </row>
    <row r="106" spans="1:13" ht="16.5" customHeight="1">
      <c r="A106" s="43" t="s">
        <v>147</v>
      </c>
      <c r="B106" s="13" t="s">
        <v>136</v>
      </c>
      <c r="C106" s="3" t="s">
        <v>146</v>
      </c>
      <c r="D106" s="3"/>
      <c r="E106" s="45">
        <f>E107+E108</f>
        <v>-62516</v>
      </c>
      <c r="F106" s="45">
        <f>F107+F108</f>
        <v>301183.83999999997</v>
      </c>
      <c r="G106" s="45"/>
      <c r="H106" s="45"/>
      <c r="I106"/>
      <c r="K106" s="40"/>
      <c r="L106" s="40"/>
      <c r="M106" s="40"/>
    </row>
    <row r="107" spans="1:13" ht="25.5">
      <c r="A107" s="21" t="s">
        <v>93</v>
      </c>
      <c r="B107" s="13" t="s">
        <v>136</v>
      </c>
      <c r="C107" s="3" t="s">
        <v>146</v>
      </c>
      <c r="D107" s="3" t="s">
        <v>4</v>
      </c>
      <c r="E107" s="47">
        <v>-62516</v>
      </c>
      <c r="F107" s="47">
        <f>23640.6+150000+62542.24+15001+62516-62516</f>
        <v>251183.83999999997</v>
      </c>
      <c r="G107" s="45"/>
      <c r="H107" s="45"/>
      <c r="I107"/>
      <c r="K107" s="40"/>
      <c r="L107" s="40"/>
      <c r="M107" s="40"/>
    </row>
    <row r="108" spans="1:13" ht="12.75">
      <c r="A108" s="21" t="s">
        <v>7</v>
      </c>
      <c r="B108" s="13" t="s">
        <v>136</v>
      </c>
      <c r="C108" s="3" t="s">
        <v>146</v>
      </c>
      <c r="D108" s="3" t="s">
        <v>5</v>
      </c>
      <c r="E108" s="47"/>
      <c r="F108" s="47">
        <v>50000</v>
      </c>
      <c r="G108" s="45"/>
      <c r="H108" s="45"/>
      <c r="I108"/>
      <c r="K108" s="40"/>
      <c r="L108" s="40"/>
      <c r="M108" s="40"/>
    </row>
    <row r="109" spans="1:13" ht="62.25" customHeight="1">
      <c r="A109" s="42" t="s">
        <v>137</v>
      </c>
      <c r="B109" s="13" t="s">
        <v>136</v>
      </c>
      <c r="C109" s="7">
        <v>2400174040</v>
      </c>
      <c r="D109" s="3"/>
      <c r="E109" s="47"/>
      <c r="F109" s="45">
        <f>F110</f>
        <v>700000</v>
      </c>
      <c r="G109" s="45"/>
      <c r="H109" s="45"/>
      <c r="I109"/>
      <c r="K109" s="40"/>
      <c r="L109" s="40"/>
      <c r="M109" s="40"/>
    </row>
    <row r="110" spans="1:13" ht="25.5">
      <c r="A110" s="21" t="s">
        <v>93</v>
      </c>
      <c r="B110" s="13" t="s">
        <v>136</v>
      </c>
      <c r="C110" s="3" t="s">
        <v>54</v>
      </c>
      <c r="D110" s="3" t="s">
        <v>4</v>
      </c>
      <c r="E110" s="47"/>
      <c r="F110" s="45">
        <v>700000</v>
      </c>
      <c r="G110" s="45">
        <v>0</v>
      </c>
      <c r="H110" s="45">
        <v>0</v>
      </c>
      <c r="I110"/>
      <c r="K110" s="40"/>
      <c r="L110" s="40"/>
      <c r="M110" s="40"/>
    </row>
    <row r="111" spans="1:8" ht="12.75">
      <c r="A111" s="11" t="s">
        <v>56</v>
      </c>
      <c r="B111" s="15" t="s">
        <v>57</v>
      </c>
      <c r="C111" s="5"/>
      <c r="D111" s="6"/>
      <c r="E111" s="46">
        <f aca="true" t="shared" si="13" ref="E111:H113">E112</f>
        <v>-832</v>
      </c>
      <c r="F111" s="46">
        <f t="shared" si="13"/>
        <v>110036.62</v>
      </c>
      <c r="G111" s="46">
        <f t="shared" si="13"/>
        <v>131000</v>
      </c>
      <c r="H111" s="46">
        <f t="shared" si="13"/>
        <v>131000</v>
      </c>
    </row>
    <row r="112" spans="1:8" ht="12.75">
      <c r="A112" s="10" t="s">
        <v>59</v>
      </c>
      <c r="B112" s="13" t="s">
        <v>58</v>
      </c>
      <c r="C112" s="7"/>
      <c r="D112" s="3"/>
      <c r="E112" s="45">
        <f t="shared" si="13"/>
        <v>-832</v>
      </c>
      <c r="F112" s="45">
        <f t="shared" si="13"/>
        <v>110036.62</v>
      </c>
      <c r="G112" s="45">
        <f t="shared" si="13"/>
        <v>131000</v>
      </c>
      <c r="H112" s="45">
        <f t="shared" si="13"/>
        <v>131000</v>
      </c>
    </row>
    <row r="113" spans="1:8" ht="38.25">
      <c r="A113" s="10" t="s">
        <v>124</v>
      </c>
      <c r="B113" s="13" t="s">
        <v>58</v>
      </c>
      <c r="C113" s="7">
        <v>1800000000</v>
      </c>
      <c r="D113" s="3"/>
      <c r="E113" s="45">
        <f t="shared" si="13"/>
        <v>-832</v>
      </c>
      <c r="F113" s="45">
        <f t="shared" si="13"/>
        <v>110036.62</v>
      </c>
      <c r="G113" s="45">
        <f t="shared" si="13"/>
        <v>131000</v>
      </c>
      <c r="H113" s="45">
        <f t="shared" si="13"/>
        <v>131000</v>
      </c>
    </row>
    <row r="114" spans="1:8" ht="38.25">
      <c r="A114" s="10" t="s">
        <v>125</v>
      </c>
      <c r="B114" s="13" t="s">
        <v>58</v>
      </c>
      <c r="C114" s="7">
        <v>1800100000</v>
      </c>
      <c r="D114" s="3"/>
      <c r="E114" s="45">
        <f>E115+E117</f>
        <v>-832</v>
      </c>
      <c r="F114" s="45">
        <f>F115+F117</f>
        <v>110036.62</v>
      </c>
      <c r="G114" s="45">
        <f>G115+G117</f>
        <v>131000</v>
      </c>
      <c r="H114" s="45">
        <f>H115+H117</f>
        <v>131000</v>
      </c>
    </row>
    <row r="115" spans="1:8" ht="12.75">
      <c r="A115" s="10" t="s">
        <v>60</v>
      </c>
      <c r="B115" s="13" t="s">
        <v>58</v>
      </c>
      <c r="C115" s="7">
        <v>1800145870</v>
      </c>
      <c r="D115" s="3"/>
      <c r="E115" s="45">
        <f>E116</f>
        <v>-832</v>
      </c>
      <c r="F115" s="45">
        <f>F116</f>
        <v>110036.62</v>
      </c>
      <c r="G115" s="45">
        <f>G116</f>
        <v>131000</v>
      </c>
      <c r="H115" s="45">
        <f>H116</f>
        <v>131000</v>
      </c>
    </row>
    <row r="116" spans="1:8" ht="25.5">
      <c r="A116" s="21" t="s">
        <v>93</v>
      </c>
      <c r="B116" s="13" t="s">
        <v>58</v>
      </c>
      <c r="C116" s="7">
        <v>1800145870</v>
      </c>
      <c r="D116" s="3" t="s">
        <v>4</v>
      </c>
      <c r="E116" s="45">
        <v>-832</v>
      </c>
      <c r="F116" s="45">
        <f>131000-10000-10131.38-832</f>
        <v>110036.62</v>
      </c>
      <c r="G116" s="45">
        <v>131000</v>
      </c>
      <c r="H116" s="45">
        <v>131000</v>
      </c>
    </row>
    <row r="117" spans="1:8" ht="38.25" hidden="1">
      <c r="A117" s="21" t="s">
        <v>94</v>
      </c>
      <c r="B117" s="13" t="s">
        <v>58</v>
      </c>
      <c r="C117" s="7">
        <v>1800172010</v>
      </c>
      <c r="D117" s="3"/>
      <c r="E117" s="47"/>
      <c r="F117" s="45">
        <f>F118</f>
        <v>0</v>
      </c>
      <c r="G117" s="45">
        <f>G118</f>
        <v>0</v>
      </c>
      <c r="H117" s="45">
        <f>H118</f>
        <v>0</v>
      </c>
    </row>
    <row r="118" spans="1:8" ht="25.5" hidden="1">
      <c r="A118" s="21" t="s">
        <v>93</v>
      </c>
      <c r="B118" s="13" t="s">
        <v>58</v>
      </c>
      <c r="C118" s="7">
        <v>1800172010</v>
      </c>
      <c r="D118" s="3" t="s">
        <v>4</v>
      </c>
      <c r="E118" s="47"/>
      <c r="F118" s="45">
        <v>0</v>
      </c>
      <c r="G118" s="45">
        <v>0</v>
      </c>
      <c r="H118" s="45">
        <v>0</v>
      </c>
    </row>
    <row r="119" spans="1:8" ht="12.75">
      <c r="A119" s="32" t="s">
        <v>96</v>
      </c>
      <c r="B119" s="15" t="s">
        <v>95</v>
      </c>
      <c r="C119" s="5"/>
      <c r="D119" s="6"/>
      <c r="E119" s="46">
        <f aca="true" t="shared" si="14" ref="E119:F122">E120</f>
        <v>0</v>
      </c>
      <c r="F119" s="46">
        <f t="shared" si="14"/>
        <v>25661.13</v>
      </c>
      <c r="G119" s="46">
        <f aca="true" t="shared" si="15" ref="G119:H122">G120</f>
        <v>8000</v>
      </c>
      <c r="H119" s="46">
        <f t="shared" si="15"/>
        <v>7000</v>
      </c>
    </row>
    <row r="120" spans="1:8" ht="12.75">
      <c r="A120" s="21" t="s">
        <v>126</v>
      </c>
      <c r="B120" s="13" t="s">
        <v>127</v>
      </c>
      <c r="C120" s="7"/>
      <c r="D120" s="3"/>
      <c r="E120" s="45">
        <f t="shared" si="14"/>
        <v>0</v>
      </c>
      <c r="F120" s="45">
        <f t="shared" si="14"/>
        <v>25661.13</v>
      </c>
      <c r="G120" s="45">
        <f t="shared" si="15"/>
        <v>8000</v>
      </c>
      <c r="H120" s="45">
        <f t="shared" si="15"/>
        <v>7000</v>
      </c>
    </row>
    <row r="121" spans="1:8" ht="12.75">
      <c r="A121" s="10" t="s">
        <v>10</v>
      </c>
      <c r="B121" s="13" t="s">
        <v>127</v>
      </c>
      <c r="C121" s="7">
        <v>9999900000</v>
      </c>
      <c r="D121" s="3"/>
      <c r="E121" s="45">
        <f t="shared" si="14"/>
        <v>0</v>
      </c>
      <c r="F121" s="45">
        <f t="shared" si="14"/>
        <v>25661.13</v>
      </c>
      <c r="G121" s="45">
        <f t="shared" si="15"/>
        <v>8000</v>
      </c>
      <c r="H121" s="45">
        <f t="shared" si="15"/>
        <v>7000</v>
      </c>
    </row>
    <row r="122" spans="1:8" ht="12.75">
      <c r="A122" s="21" t="s">
        <v>128</v>
      </c>
      <c r="B122" s="13" t="s">
        <v>127</v>
      </c>
      <c r="C122" s="7">
        <v>9999974000</v>
      </c>
      <c r="D122" s="3"/>
      <c r="E122" s="45">
        <f t="shared" si="14"/>
        <v>0</v>
      </c>
      <c r="F122" s="45">
        <f t="shared" si="14"/>
        <v>25661.13</v>
      </c>
      <c r="G122" s="45">
        <f t="shared" si="15"/>
        <v>8000</v>
      </c>
      <c r="H122" s="45">
        <f t="shared" si="15"/>
        <v>7000</v>
      </c>
    </row>
    <row r="123" spans="1:8" ht="12.75">
      <c r="A123" s="21" t="s">
        <v>103</v>
      </c>
      <c r="B123" s="13" t="s">
        <v>127</v>
      </c>
      <c r="C123" s="7">
        <v>9999974000</v>
      </c>
      <c r="D123" s="3" t="s">
        <v>102</v>
      </c>
      <c r="E123" s="47"/>
      <c r="F123" s="45">
        <f>9000+16661.13</f>
        <v>25661.13</v>
      </c>
      <c r="G123" s="45">
        <v>8000</v>
      </c>
      <c r="H123" s="45">
        <v>7000</v>
      </c>
    </row>
    <row r="124" spans="1:8" ht="12.75">
      <c r="A124" s="11" t="s">
        <v>19</v>
      </c>
      <c r="B124" s="15" t="s">
        <v>16</v>
      </c>
      <c r="C124" s="7"/>
      <c r="D124" s="7"/>
      <c r="E124" s="46">
        <f aca="true" t="shared" si="16" ref="E124:H127">E125</f>
        <v>0</v>
      </c>
      <c r="F124" s="46">
        <f t="shared" si="16"/>
        <v>17218</v>
      </c>
      <c r="G124" s="46">
        <f t="shared" si="16"/>
        <v>42000</v>
      </c>
      <c r="H124" s="46">
        <f>H125</f>
        <v>42000</v>
      </c>
    </row>
    <row r="125" spans="1:8" ht="12.75">
      <c r="A125" s="12" t="s">
        <v>22</v>
      </c>
      <c r="B125" s="13" t="s">
        <v>23</v>
      </c>
      <c r="C125" s="7"/>
      <c r="D125" s="7"/>
      <c r="E125" s="45">
        <f t="shared" si="16"/>
        <v>0</v>
      </c>
      <c r="F125" s="45">
        <f t="shared" si="16"/>
        <v>17218</v>
      </c>
      <c r="G125" s="45">
        <f t="shared" si="16"/>
        <v>42000</v>
      </c>
      <c r="H125" s="45">
        <f t="shared" si="16"/>
        <v>42000</v>
      </c>
    </row>
    <row r="126" spans="1:8" ht="38.25">
      <c r="A126" s="10" t="s">
        <v>12</v>
      </c>
      <c r="B126" s="13" t="s">
        <v>23</v>
      </c>
      <c r="C126" s="3" t="s">
        <v>45</v>
      </c>
      <c r="D126" s="3"/>
      <c r="E126" s="45">
        <f aca="true" t="shared" si="17" ref="E126:F128">E127</f>
        <v>0</v>
      </c>
      <c r="F126" s="45">
        <f t="shared" si="17"/>
        <v>17218</v>
      </c>
      <c r="G126" s="45">
        <f t="shared" si="16"/>
        <v>42000</v>
      </c>
      <c r="H126" s="45">
        <f t="shared" si="16"/>
        <v>42000</v>
      </c>
    </row>
    <row r="127" spans="1:8" ht="25.5">
      <c r="A127" s="10" t="s">
        <v>99</v>
      </c>
      <c r="B127" s="13" t="s">
        <v>23</v>
      </c>
      <c r="C127" s="3" t="s">
        <v>97</v>
      </c>
      <c r="D127" s="3"/>
      <c r="E127" s="45">
        <f t="shared" si="17"/>
        <v>0</v>
      </c>
      <c r="F127" s="45">
        <f t="shared" si="17"/>
        <v>17218</v>
      </c>
      <c r="G127" s="45">
        <f t="shared" si="16"/>
        <v>42000</v>
      </c>
      <c r="H127" s="45">
        <f t="shared" si="16"/>
        <v>42000</v>
      </c>
    </row>
    <row r="128" spans="1:8" ht="38.25">
      <c r="A128" s="10" t="s">
        <v>100</v>
      </c>
      <c r="B128" s="13" t="s">
        <v>23</v>
      </c>
      <c r="C128" s="3" t="s">
        <v>98</v>
      </c>
      <c r="D128" s="3"/>
      <c r="E128" s="45">
        <f t="shared" si="17"/>
        <v>0</v>
      </c>
      <c r="F128" s="45">
        <f t="shared" si="17"/>
        <v>17218</v>
      </c>
      <c r="G128" s="45">
        <f>G129</f>
        <v>42000</v>
      </c>
      <c r="H128" s="45">
        <f>H129</f>
        <v>42000</v>
      </c>
    </row>
    <row r="129" spans="1:8" ht="12.75">
      <c r="A129" s="10" t="s">
        <v>11</v>
      </c>
      <c r="B129" s="13" t="s">
        <v>23</v>
      </c>
      <c r="C129" s="3" t="s">
        <v>104</v>
      </c>
      <c r="D129" s="3"/>
      <c r="E129" s="47">
        <f>E130+E131</f>
        <v>0</v>
      </c>
      <c r="F129" s="47">
        <f>F130+F131</f>
        <v>17218</v>
      </c>
      <c r="G129" s="45">
        <f>G131</f>
        <v>42000</v>
      </c>
      <c r="H129" s="45">
        <f>H131</f>
        <v>42000</v>
      </c>
    </row>
    <row r="130" spans="1:8" ht="51">
      <c r="A130" s="21" t="s">
        <v>6</v>
      </c>
      <c r="B130" s="13" t="s">
        <v>23</v>
      </c>
      <c r="C130" s="3" t="s">
        <v>104</v>
      </c>
      <c r="D130" s="3" t="s">
        <v>3</v>
      </c>
      <c r="E130" s="47"/>
      <c r="F130" s="45">
        <v>-11200</v>
      </c>
      <c r="G130" s="45"/>
      <c r="H130" s="45"/>
    </row>
    <row r="131" spans="1:8" ht="25.5">
      <c r="A131" s="21" t="s">
        <v>93</v>
      </c>
      <c r="B131" s="13" t="s">
        <v>23</v>
      </c>
      <c r="C131" s="3" t="s">
        <v>104</v>
      </c>
      <c r="D131" s="3" t="s">
        <v>4</v>
      </c>
      <c r="E131" s="47"/>
      <c r="F131" s="45">
        <f>42000-13582</f>
        <v>28418</v>
      </c>
      <c r="G131" s="45">
        <v>42000</v>
      </c>
      <c r="H131" s="45">
        <v>42000</v>
      </c>
    </row>
    <row r="132" spans="1:8" ht="38.25">
      <c r="A132" s="32" t="s">
        <v>163</v>
      </c>
      <c r="B132" s="15" t="s">
        <v>164</v>
      </c>
      <c r="C132" s="3"/>
      <c r="D132" s="3"/>
      <c r="E132" s="53">
        <f>E134</f>
        <v>0</v>
      </c>
      <c r="F132" s="53">
        <f>F134</f>
        <v>1000</v>
      </c>
      <c r="G132" s="45"/>
      <c r="H132" s="45"/>
    </row>
    <row r="133" spans="1:8" ht="12.75">
      <c r="A133" s="49" t="s">
        <v>165</v>
      </c>
      <c r="B133" s="13" t="s">
        <v>166</v>
      </c>
      <c r="C133" s="3" t="s">
        <v>167</v>
      </c>
      <c r="D133" s="3"/>
      <c r="E133" s="55">
        <f>E134</f>
        <v>0</v>
      </c>
      <c r="F133" s="55">
        <f>F134</f>
        <v>1000</v>
      </c>
      <c r="G133" s="45"/>
      <c r="H133" s="45"/>
    </row>
    <row r="134" spans="1:8" ht="12.75">
      <c r="A134" s="21" t="s">
        <v>103</v>
      </c>
      <c r="B134" s="13" t="s">
        <v>166</v>
      </c>
      <c r="C134" s="3" t="s">
        <v>167</v>
      </c>
      <c r="D134" s="3" t="s">
        <v>102</v>
      </c>
      <c r="E134" s="47"/>
      <c r="F134" s="48">
        <v>1000</v>
      </c>
      <c r="G134" s="45"/>
      <c r="H134" s="45"/>
    </row>
    <row r="135" spans="1:8" ht="12.75">
      <c r="A135" s="11" t="s">
        <v>32</v>
      </c>
      <c r="B135" s="5">
        <v>9900</v>
      </c>
      <c r="C135" s="16"/>
      <c r="D135" s="6"/>
      <c r="E135" s="53"/>
      <c r="F135" s="46"/>
      <c r="G135" s="46">
        <f aca="true" t="shared" si="18" ref="G135:H137">G136</f>
        <v>107600</v>
      </c>
      <c r="H135" s="46">
        <f t="shared" si="18"/>
        <v>223800</v>
      </c>
    </row>
    <row r="136" spans="1:8" ht="12.75">
      <c r="A136" s="10" t="s">
        <v>10</v>
      </c>
      <c r="B136" s="7">
        <v>9999</v>
      </c>
      <c r="C136" s="3" t="s">
        <v>43</v>
      </c>
      <c r="D136" s="3"/>
      <c r="E136" s="47"/>
      <c r="F136" s="45"/>
      <c r="G136" s="45">
        <f t="shared" si="18"/>
        <v>107600</v>
      </c>
      <c r="H136" s="45">
        <f t="shared" si="18"/>
        <v>223800</v>
      </c>
    </row>
    <row r="137" spans="1:8" ht="12.75">
      <c r="A137" s="10" t="s">
        <v>33</v>
      </c>
      <c r="B137" s="7">
        <v>9999</v>
      </c>
      <c r="C137" s="3" t="s">
        <v>46</v>
      </c>
      <c r="D137" s="3"/>
      <c r="E137" s="47"/>
      <c r="F137" s="45"/>
      <c r="G137" s="45">
        <f t="shared" si="18"/>
        <v>107600</v>
      </c>
      <c r="H137" s="45">
        <f t="shared" si="18"/>
        <v>223800</v>
      </c>
    </row>
    <row r="138" spans="1:8" ht="12.75">
      <c r="A138" s="18" t="s">
        <v>34</v>
      </c>
      <c r="B138" s="7">
        <v>9999</v>
      </c>
      <c r="C138" s="3" t="s">
        <v>46</v>
      </c>
      <c r="D138" s="17" t="s">
        <v>35</v>
      </c>
      <c r="E138" s="54"/>
      <c r="F138" s="45"/>
      <c r="G138" s="45">
        <v>107600</v>
      </c>
      <c r="H138" s="45">
        <v>223800</v>
      </c>
    </row>
    <row r="140" spans="4:7" ht="12.75">
      <c r="D140" s="4"/>
      <c r="E140" s="4"/>
      <c r="F140" s="4"/>
      <c r="G140" s="4"/>
    </row>
    <row r="141" spans="4:7" ht="12.75">
      <c r="D141" s="4"/>
      <c r="E141" s="4"/>
      <c r="F141" s="4"/>
      <c r="G141" s="4"/>
    </row>
    <row r="142" spans="1:7" ht="15.75">
      <c r="A142" s="9" t="s">
        <v>39</v>
      </c>
      <c r="D142" s="39" t="s">
        <v>162</v>
      </c>
      <c r="E142" s="39"/>
      <c r="F142" s="39"/>
      <c r="G142" s="39"/>
    </row>
  </sheetData>
  <sheetProtection/>
  <mergeCells count="10">
    <mergeCell ref="E10:H10"/>
    <mergeCell ref="A15:A17"/>
    <mergeCell ref="B15:B17"/>
    <mergeCell ref="C15:C17"/>
    <mergeCell ref="D15:D17"/>
    <mergeCell ref="E15:H15"/>
    <mergeCell ref="E16:F16"/>
    <mergeCell ref="G16:G17"/>
    <mergeCell ref="H16:H17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  <ignoredErrors>
    <ignoredError sqref="E114:H114 E105:F105 F90:F93 F58:F62 E61 E38:F38 G38:H38 F67 F123 F24 F40:F42 F85 F1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2020-09-01T13:19:51Z</cp:lastPrinted>
  <dcterms:created xsi:type="dcterms:W3CDTF">2008-10-28T10:40:13Z</dcterms:created>
  <dcterms:modified xsi:type="dcterms:W3CDTF">2020-12-30T11:00:38Z</dcterms:modified>
  <cp:category/>
  <cp:version/>
  <cp:contentType/>
  <cp:contentStatus/>
</cp:coreProperties>
</file>